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808"/>
  </bookViews>
  <sheets>
    <sheet name="汇总" sheetId="13" r:id="rId1"/>
    <sheet name="污水厂" sheetId="10" r:id="rId2"/>
    <sheet name="供水厂" sheetId="11" r:id="rId3"/>
  </sheets>
  <definedNames>
    <definedName name="_xlnm.Print_Area" localSheetId="1">污水厂!$A$1:$O$21</definedName>
    <definedName name="_xlnm.Print_Titles" localSheetId="1">污水厂!$1:$3</definedName>
    <definedName name="_xlnm.Print_Titles" localSheetId="2">供水厂!$1:$3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<sst xmlns="http://schemas.openxmlformats.org/spreadsheetml/2006/main" count="145" uniqueCount="74">
  <si>
    <t>模板工程汇总表（20250916版）</t>
  </si>
  <si>
    <t>序号</t>
  </si>
  <si>
    <t>项目名称</t>
  </si>
  <si>
    <t>不含税合计
（元）</t>
  </si>
  <si>
    <t>税金（%）</t>
  </si>
  <si>
    <t>含税合计
（元）</t>
  </si>
  <si>
    <t>备注</t>
  </si>
  <si>
    <t>玉林(福绵)节能环保产业园南部污水处理厂及中水回用设施建设项目(一期二标段5万吨/天)</t>
  </si>
  <si>
    <t>玉林(福绵)节能环保产业园南部工业供水厂建设项目(二期5万吨/天)</t>
  </si>
  <si>
    <t>合  计（元）</t>
  </si>
  <si>
    <t>模板工程招标清单（20250916版）</t>
  </si>
  <si>
    <t>工程名称：玉林(福绵)节能环保产业园南部污水处理厂及中水回用设施建设项目(一期二标段5万吨/天)</t>
  </si>
  <si>
    <t>名称</t>
  </si>
  <si>
    <t>项目特征描述</t>
  </si>
  <si>
    <t>工程量计算规则</t>
  </si>
  <si>
    <t>计量
单位</t>
  </si>
  <si>
    <t>生化组合池工程量</t>
  </si>
  <si>
    <t>生化沉淀、二级沉淀及臭氧组合池工程量</t>
  </si>
  <si>
    <t>污泥脱水间及事故应急池工程量</t>
  </si>
  <si>
    <t>污泥浓缩池工程量</t>
  </si>
  <si>
    <t>综合设备间工程量</t>
  </si>
  <si>
    <t>室外工程量</t>
  </si>
  <si>
    <t>暂定
工程量</t>
  </si>
  <si>
    <t>不含税
综合单价
(元)</t>
  </si>
  <si>
    <t>不含税
综合合价
（元）</t>
  </si>
  <si>
    <t>一、主体工程（包含生化组合池、生化沉淀、二级沉淀及臭氧组合池、综合设备间、污泥浓缩池1、污泥脱水间及事故应急池）</t>
  </si>
  <si>
    <t>材料部分：</t>
  </si>
  <si>
    <t>模板材料费</t>
  </si>
  <si>
    <t>1、含14mm厚模板、木枋（40*90）、高强止水螺杆、其他螺杆、PVC套管、蝴蝶卡、步步紧、加固砼方柱钢制卡扣、钢管、扣件等，除模板支撑架体材料以外的所有材料。基础部位外全部采用14mm厚新模板。</t>
  </si>
  <si>
    <t>1、执行‌GB/T 50854-2024《房屋建筑与装饰工程工程量计算标准》工程量计算规则，按模板与混凝土接触面积计算；</t>
  </si>
  <si>
    <t>m2</t>
  </si>
  <si>
    <t>轮扣式模板支撑体系/扣件式模板支撑体系租赁费</t>
  </si>
  <si>
    <r>
      <rPr>
        <sz val="12"/>
        <rFont val="宋体"/>
        <charset val="134"/>
      </rPr>
      <t xml:space="preserve">1、轮扣式/扣件式：包含支撑按方案所需顶、底托、钢管、扣件等所有材料（具体详见甲方施工方案）
</t>
    </r>
    <r>
      <rPr>
        <b/>
        <sz val="12"/>
        <rFont val="宋体"/>
        <charset val="134"/>
      </rPr>
      <t>2、含高大模板
3、按施工方案要求完成。</t>
    </r>
  </si>
  <si>
    <t>1、执行‌GB/T 50854-2024《房屋建筑与装饰工程工程量计算标准》工程量计算规则，按模板与混凝土接触面积计算；
2、模板支撑体系工程量按各单体全部模板面积计算，模板支撑架体所产生的材料租赁费投标人应按本工程全部模板面积进行分摊，综合考虑报价。</t>
  </si>
  <si>
    <t>人工部分：</t>
  </si>
  <si>
    <t>模板制作、安装、拆除、加固及模板支撑体系搭设、加固、拆除人工费（包含外围及楼梯间加固）</t>
  </si>
  <si>
    <r>
      <rPr>
        <sz val="12"/>
        <rFont val="宋体"/>
        <charset val="134"/>
      </rPr>
      <t>1、包模板制作、安装、刷隔离剂、拆除、加固、清理模板、整理堆放工作等；
2、包模板支撑体系搭设、加固、拆除及整理堆放工作等</t>
    </r>
    <r>
      <rPr>
        <b/>
        <sz val="12"/>
        <rFont val="宋体"/>
        <charset val="134"/>
      </rPr>
      <t>（含高大支模区域支撑架体搭、拆）</t>
    </r>
    <r>
      <rPr>
        <sz val="12"/>
        <rFont val="宋体"/>
        <charset val="134"/>
      </rPr>
      <t xml:space="preserve">
3、按施工方案及国家规范搭设支撑架体，且需要按施工方案及国家规范加固包含而不限于竖向、水平剪刀撑、抱柱、兜底网等。
4、包含所有螺杆拆除。
5、</t>
    </r>
    <r>
      <rPr>
        <b/>
        <sz val="12"/>
        <rFont val="宋体"/>
        <charset val="134"/>
      </rPr>
      <t>含水池变形缝预留及塞缝</t>
    </r>
  </si>
  <si>
    <t>二、室外附属工程、文明施工等零星工程</t>
  </si>
  <si>
    <t>室外工程模板材料费</t>
  </si>
  <si>
    <t>含14mm厚模板、木枋（40*90）、高强止水螺杆、其他螺杆、PVC套管、蝴蝶卡、步步紧、加固砼方柱钢制卡扣、钢管、扣件等所有材料。基础部位外全部采用14mm厚新模板。</t>
  </si>
  <si>
    <t>如：室外管沟、围墙、挡土墙、道路等工程</t>
  </si>
  <si>
    <t>临时设施、安全文明施工等零星工程模板材料费</t>
  </si>
  <si>
    <t>1、包含本工程安全、文明施工的全部模板；
2、甲方分包单位如需使用零星模板材料用于安全文明施工，乙方需无偿提供</t>
  </si>
  <si>
    <t>按模板与混凝土接触面或展开面积计算</t>
  </si>
  <si>
    <t>如：施工上人梯、安全防护棚、卸料平台、洗车槽等部位；</t>
  </si>
  <si>
    <t>室外工程模板制作、安装、拆除及模板支撑体系搭设、加固、拆除人工费</t>
  </si>
  <si>
    <t>1、包模板制作、安装、刷隔离剂、拆除、加固、清理模板、整理堆放工作等；
2、包模板支撑体系搭设、加固、拆除及整理堆放工作等
3、按施工方案及国家规范搭设支撑架体，且需要按施工方案及国家规范加固包含而不限于竖向、水平剪刀撑、抱柱、兜底网等。
4、包含所有螺杆拆除。</t>
  </si>
  <si>
    <t>临时设施、安全文明施工等零星工程模板安装、拆除人工费
（和混凝土接触的模板工程）</t>
  </si>
  <si>
    <t>1、包含本工程安全、文明施工的全部模板；</t>
  </si>
  <si>
    <t>按模板与混凝土接触面积计算；</t>
  </si>
  <si>
    <t>如：洗车槽等部位；</t>
  </si>
  <si>
    <t>临时设施、安全文明施工等零星工程模板安装、拆除人工费
（不和混凝土接触的模板工程）</t>
  </si>
  <si>
    <t>按模板展开面积计算</t>
  </si>
  <si>
    <t>如：施工上人梯、安全防护棚、卸料平台等部位；</t>
  </si>
  <si>
    <t>不含税合计（1+2+3+4）</t>
  </si>
  <si>
    <t>元</t>
  </si>
  <si>
    <r>
      <rPr>
        <b/>
        <sz val="12"/>
        <rFont val="宋体"/>
        <charset val="134"/>
      </rPr>
      <t>税金（</t>
    </r>
    <r>
      <rPr>
        <b/>
        <u/>
        <sz val="12"/>
        <rFont val="宋体"/>
        <charset val="134"/>
      </rPr>
      <t xml:space="preserve">  %</t>
    </r>
    <r>
      <rPr>
        <b/>
        <sz val="12"/>
        <rFont val="宋体"/>
        <charset val="134"/>
      </rPr>
      <t>）</t>
    </r>
  </si>
  <si>
    <t>含税合计（5+6）</t>
  </si>
  <si>
    <r>
      <rPr>
        <sz val="12"/>
        <rFont val="宋体"/>
        <charset val="134"/>
      </rPr>
      <t>备注：
1、以上价格为含税价，开具票面</t>
    </r>
    <r>
      <rPr>
        <u/>
        <sz val="12"/>
        <rFont val="宋体"/>
        <charset val="134"/>
      </rPr>
      <t xml:space="preserve">    %</t>
    </r>
    <r>
      <rPr>
        <sz val="12"/>
        <rFont val="宋体"/>
        <charset val="134"/>
      </rPr>
      <t>增值税专用发票（税率按国家政策执行，造价随之调整）。
2、</t>
    </r>
    <r>
      <rPr>
        <b/>
        <sz val="12"/>
        <rFont val="宋体"/>
        <charset val="134"/>
      </rPr>
      <t>本工程钢筋、橡胶止水带、聚乙烯泡沫塑料板、聚硫密封膏甲供，其余所有人工、主材、辅材、机械及其它均由乙方包工包料完成并包含在综合单价中。</t>
    </r>
    <r>
      <rPr>
        <sz val="12"/>
        <rFont val="宋体"/>
        <charset val="134"/>
      </rPr>
      <t xml:space="preserve">
3、乙方负责施工的内容包括但不限于：模板的制作、安装、拆除、维护、堆放、清理模板粘结物、架体立杆垫板制安（含内、外架立杆垫板制作）、模内杂物清理、刷隔离剂、按图在模板上精准开设预埋件及预留孔洞孔位、模板拆除后的结构混凝土表面残留物清理等工作。具体做法详见施工图纸及施工方案要求，其单价为包含完成该分项工程的所有工序。   
4、</t>
    </r>
    <r>
      <rPr>
        <b/>
        <sz val="12"/>
        <rFont val="宋体"/>
        <charset val="134"/>
      </rPr>
      <t>总承包单位的其他分包单位如涉及需使用零星模板材料用于本工程的安全文明施工，模板工程分包单位需无偿提供给其他分包单位使用，其他分包单位使用模板材料前需向总承包单位提报材料申购单，经总承包单位项目经理签字确认后再由模板工程分包单位提供模板材料给其他分包单位，并做好相应的材料签收手续。其他分包单位使用的模板材料如有遗失或损坏需其他分包单位赔偿相应费用。</t>
    </r>
    <r>
      <rPr>
        <sz val="12"/>
        <rFont val="宋体"/>
        <charset val="134"/>
      </rPr>
      <t xml:space="preserve">
5、本次报价包含施工图纸范围内所有模板。                                                                                                                                                     
6、临时设施、安全文明施工等零星工程模板必须按照中泰公司《临时设施管理制度》 提供验收合格、收方等文件作为结算依据，否则不予结算。 
</t>
    </r>
    <r>
      <rPr>
        <b/>
        <sz val="12"/>
        <rFont val="宋体"/>
        <charset val="134"/>
      </rPr>
      <t xml:space="preserve">7、本次招标清单编制依据：根据玉林南部污水处理厂及中水回用设施建设项目（一期二标段5万吨天）施工图（20250827版）及交楼标准8.23版编制，工程量暂按玉林污水厂一期建筑面积指标计算，结算时按实际工程量计算。 </t>
    </r>
    <r>
      <rPr>
        <sz val="12"/>
        <rFont val="宋体"/>
        <charset val="134"/>
      </rPr>
      <t xml:space="preserve">  
8、</t>
    </r>
    <r>
      <rPr>
        <b/>
        <sz val="12"/>
        <rFont val="宋体"/>
        <charset val="134"/>
      </rPr>
      <t>本项目甲方提供2台塔吊，施工过程中塔吊无法覆盖所产生的垂直运输费用由乙方自行考虑并包含在单价中，不另计算</t>
    </r>
    <r>
      <rPr>
        <sz val="12"/>
        <rFont val="宋体"/>
        <charset val="134"/>
      </rPr>
      <t xml:space="preserve">
9、其余包含施工内容详见合同条款。</t>
    </r>
  </si>
  <si>
    <t>工程名称：玉林(福绵)节能环保产业园南部工业供水厂建设项目(二期5万吨/天)</t>
  </si>
  <si>
    <t>V型滤池工程量</t>
  </si>
  <si>
    <t>清水池工程量</t>
  </si>
  <si>
    <t>送水泵房工程量</t>
  </si>
  <si>
    <t>网格混凝池及斜管沉淀池工程量</t>
  </si>
  <si>
    <t>一、主体工程</t>
  </si>
  <si>
    <r>
      <rPr>
        <sz val="11"/>
        <rFont val="宋体"/>
        <charset val="134"/>
      </rPr>
      <t xml:space="preserve">1、轮扣式/扣件式：包含支撑按方案所需顶、底托、钢管、扣件等所有材料（具体详见甲方施工方案）
</t>
    </r>
    <r>
      <rPr>
        <b/>
        <sz val="11"/>
        <rFont val="宋体"/>
        <charset val="134"/>
      </rPr>
      <t>2、含高大模板
3、按施工方案要求完成。</t>
    </r>
  </si>
  <si>
    <r>
      <rPr>
        <sz val="11"/>
        <rFont val="宋体"/>
        <charset val="134"/>
      </rPr>
      <t>1、包模板制作、安装、刷隔离剂、拆除、加固、清理模板、整理堆放工作等；
2、包模板支撑体系搭设、加固、拆除及整理堆放工作等</t>
    </r>
    <r>
      <rPr>
        <b/>
        <sz val="11"/>
        <rFont val="宋体"/>
        <charset val="134"/>
      </rPr>
      <t>（含高大支模区域支撑架体搭、拆）</t>
    </r>
    <r>
      <rPr>
        <sz val="11"/>
        <rFont val="宋体"/>
        <charset val="134"/>
      </rPr>
      <t xml:space="preserve">
3、按施工方案及国家规范搭设支撑架体，且需要按施工方案及国家规范加固包含而不限于竖向、水平剪刀撑、抱柱、兜底网等。
4、包含所有螺杆拆除。
5、</t>
    </r>
    <r>
      <rPr>
        <b/>
        <sz val="11"/>
        <rFont val="宋体"/>
        <charset val="134"/>
      </rPr>
      <t>含水池变形缝预留及塞缝</t>
    </r>
  </si>
  <si>
    <t>如：室外管沟、雨水沟、电缆沟、围墙、流量井、溢流井等等室外工程竣工图上的构件；</t>
  </si>
  <si>
    <r>
      <rPr>
        <sz val="11"/>
        <rFont val="宋体"/>
        <charset val="134"/>
      </rPr>
      <t>1、执行</t>
    </r>
    <r>
      <rPr>
        <sz val="11"/>
        <rFont val="Times New Roman"/>
        <charset val="134"/>
      </rPr>
      <t>‌</t>
    </r>
    <r>
      <rPr>
        <sz val="11"/>
        <rFont val="宋体"/>
        <charset val="134"/>
      </rPr>
      <t>GB/T 50854-2024《房屋建筑与装饰工程工程量计算标准》工程量计算规则，按模板与混凝土接触面积计算；</t>
    </r>
  </si>
  <si>
    <r>
      <rPr>
        <b/>
        <sz val="11"/>
        <rFont val="宋体"/>
        <charset val="134"/>
      </rPr>
      <t>税金（</t>
    </r>
    <r>
      <rPr>
        <b/>
        <u/>
        <sz val="11"/>
        <rFont val="宋体"/>
        <charset val="134"/>
      </rPr>
      <t xml:space="preserve">  %</t>
    </r>
    <r>
      <rPr>
        <b/>
        <sz val="11"/>
        <rFont val="宋体"/>
        <charset val="134"/>
      </rPr>
      <t>）</t>
    </r>
  </si>
  <si>
    <t>含税合计</t>
  </si>
  <si>
    <r>
      <rPr>
        <sz val="12"/>
        <rFont val="宋体"/>
        <charset val="134"/>
      </rPr>
      <t xml:space="preserve">备注：
1、以上价格为含税价，开具票面    %增值税专用发票（税率按国家政策执行，造价随之调整）。
</t>
    </r>
    <r>
      <rPr>
        <b/>
        <sz val="12"/>
        <rFont val="宋体"/>
        <charset val="134"/>
      </rPr>
      <t>2、本工程钢筋、橡胶止水带、聚乙烯泡沫塑料板、聚硫密封膏甲供，其余所有人工、主材、辅材、机械及其它均由乙方包工包料完成并包含在综合单价中。</t>
    </r>
    <r>
      <rPr>
        <sz val="12"/>
        <rFont val="宋体"/>
        <charset val="134"/>
      </rPr>
      <t xml:space="preserve">
3、乙方负责施工的内容包括但不限于：模板的制作、安装、拆除、维护、堆放、清理模板粘结物、架体立杆垫板制安（含内、外架立杆垫板制作）、模内杂物清理、刷隔离剂、按图在模板上精准开设预埋件及预留孔洞孔位、模板拆除后的结构混凝土表面残留物清理等工作。具体做法详见施工图纸及施工方案要求，其单价为包含完成该分项工程的所有工序。   
</t>
    </r>
    <r>
      <rPr>
        <b/>
        <sz val="12"/>
        <rFont val="宋体"/>
        <charset val="134"/>
      </rPr>
      <t>4、总承包单位的其他分包单位如涉及需使用零星模板材料用于本工程的安全文明施工，模板工程分包单位需无偿提供给其他分包单位使用，其他分包单位使用模板材料前需向总承包单位提报材料申购单，经总承包单位项目经理签字确认后再由模板工程分包单位提供模板材料给其他分包单位，并做好相应的材料签收手续。其他分包单位使用的模板材料如有遗失或损坏需其他分包单位赔偿相应费用</t>
    </r>
    <r>
      <rPr>
        <sz val="12"/>
        <rFont val="宋体"/>
        <charset val="134"/>
      </rPr>
      <t>。
5、本次报价包含施工图纸范围内所有模板。                                                                                                                                                     
6、临时设施、安全文明施工等零星工程模板必须按照中泰公司《临时设施管理制度》 提供验收合格、收方等文件作为结算依据，否则不予结算。 
7、</t>
    </r>
    <r>
      <rPr>
        <b/>
        <sz val="12"/>
        <rFont val="宋体"/>
        <charset val="134"/>
      </rPr>
      <t>本次招标清单编制依据：本清单根据玉林(福绵)节能环保产业园南部工业供水厂建设项目(二期5万吨/天)20250425版编制</t>
    </r>
    <r>
      <rPr>
        <sz val="12"/>
        <rFont val="宋体"/>
        <charset val="134"/>
      </rPr>
      <t xml:space="preserve">
8、</t>
    </r>
    <r>
      <rPr>
        <b/>
        <sz val="12"/>
        <rFont val="宋体"/>
        <charset val="134"/>
      </rPr>
      <t>本项目甲方不提供塔吊、施工电梯等大型机械设备，施工过程中所需的垂直运输费由乙方自行考虑并包含在单价中，不另计算</t>
    </r>
    <r>
      <rPr>
        <sz val="12"/>
        <rFont val="宋体"/>
        <charset val="134"/>
      </rPr>
      <t xml:space="preserve">
9、其余包含施工内容详见合同条款。</t>
    </r>
  </si>
  <si>
    <t>报价单位：</t>
  </si>
  <si>
    <t>报价日期：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</si>
</sst>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2">
    <font>
      <sz val="9"/>
      <color theme="1"/>
      <name val="??"/>
      <charset val="134"/>
      <scheme val="minor"/>
    </font>
    <font>
      <sz val="9"/>
      <name val="宋体"/>
      <charset val="134"/>
    </font>
    <font>
      <b/>
      <sz val="10"/>
      <name val="宋体"/>
      <charset val="134"/>
    </font>
    <font>
      <b/>
      <sz val="9"/>
      <name val="宋体"/>
      <charset val="134"/>
    </font>
    <font>
      <b/>
      <sz val="20"/>
      <name val="宋体"/>
      <charset val="134"/>
    </font>
    <font>
      <b/>
      <sz val="11"/>
      <name val="宋体"/>
      <charset val="134"/>
    </font>
    <font>
      <b/>
      <sz val="11"/>
      <color theme="1"/>
      <name val="宋体"/>
      <charset val="134"/>
    </font>
    <font>
      <sz val="11"/>
      <name val="宋体"/>
      <charset val="134"/>
    </font>
    <font>
      <sz val="12"/>
      <name val="宋体"/>
      <charset val="134"/>
    </font>
    <font>
      <sz val="16"/>
      <name val="宋体"/>
      <charset val="134"/>
    </font>
    <font>
      <b/>
      <sz val="12"/>
      <name val="宋体"/>
      <charset val="134"/>
    </font>
    <font>
      <b/>
      <sz val="18"/>
      <name val="宋体"/>
      <charset val="134"/>
    </font>
    <font>
      <sz val="9"/>
      <name val="??"/>
      <charset val="134"/>
      <scheme val="minor"/>
    </font>
    <font>
      <b/>
      <sz val="9"/>
      <name val="??"/>
      <charset val="134"/>
      <scheme val="minor"/>
    </font>
    <font>
      <b/>
      <sz val="14"/>
      <name val="??"/>
      <charset val="134"/>
      <scheme val="minor"/>
    </font>
    <font>
      <sz val="11"/>
      <name val="??"/>
      <charset val="134"/>
      <scheme val="minor"/>
    </font>
    <font>
      <sz val="11"/>
      <color rgb="FFFF0000"/>
      <name val="??"/>
      <charset val="134"/>
      <scheme val="minor"/>
    </font>
    <font>
      <b/>
      <sz val="11"/>
      <name val="??"/>
      <charset val="134"/>
      <scheme val="minor"/>
    </font>
    <font>
      <sz val="11"/>
      <color theme="1"/>
      <name val="??"/>
      <charset val="134"/>
      <scheme val="minor"/>
    </font>
    <font>
      <u/>
      <sz val="11"/>
      <color rgb="FF0000FF"/>
      <name val="??"/>
      <charset val="0"/>
      <scheme val="minor"/>
    </font>
    <font>
      <u/>
      <sz val="11"/>
      <color rgb="FF800080"/>
      <name val="??"/>
      <charset val="0"/>
      <scheme val="minor"/>
    </font>
    <font>
      <sz val="11"/>
      <color rgb="FFFF0000"/>
      <name val="??"/>
      <charset val="0"/>
      <scheme val="minor"/>
    </font>
    <font>
      <b/>
      <sz val="18"/>
      <color theme="3"/>
      <name val="??"/>
      <charset val="134"/>
      <scheme val="minor"/>
    </font>
    <font>
      <i/>
      <sz val="11"/>
      <color rgb="FF7F7F7F"/>
      <name val="??"/>
      <charset val="0"/>
      <scheme val="minor"/>
    </font>
    <font>
      <b/>
      <sz val="15"/>
      <color theme="3"/>
      <name val="??"/>
      <charset val="134"/>
      <scheme val="minor"/>
    </font>
    <font>
      <b/>
      <sz val="13"/>
      <color theme="3"/>
      <name val="??"/>
      <charset val="134"/>
      <scheme val="minor"/>
    </font>
    <font>
      <b/>
      <sz val="11"/>
      <color theme="3"/>
      <name val="??"/>
      <charset val="134"/>
      <scheme val="minor"/>
    </font>
    <font>
      <sz val="11"/>
      <color rgb="FF3F3F76"/>
      <name val="??"/>
      <charset val="0"/>
      <scheme val="minor"/>
    </font>
    <font>
      <b/>
      <sz val="11"/>
      <color rgb="FF3F3F3F"/>
      <name val="??"/>
      <charset val="0"/>
      <scheme val="minor"/>
    </font>
    <font>
      <b/>
      <sz val="11"/>
      <color rgb="FFFA7D00"/>
      <name val="??"/>
      <charset val="0"/>
      <scheme val="minor"/>
    </font>
    <font>
      <b/>
      <sz val="11"/>
      <color rgb="FFFFFFFF"/>
      <name val="??"/>
      <charset val="0"/>
      <scheme val="minor"/>
    </font>
    <font>
      <sz val="11"/>
      <color rgb="FFFA7D00"/>
      <name val="??"/>
      <charset val="0"/>
      <scheme val="minor"/>
    </font>
    <font>
      <b/>
      <sz val="11"/>
      <color theme="1"/>
      <name val="??"/>
      <charset val="0"/>
      <scheme val="minor"/>
    </font>
    <font>
      <sz val="11"/>
      <color rgb="FF006100"/>
      <name val="??"/>
      <charset val="0"/>
      <scheme val="minor"/>
    </font>
    <font>
      <sz val="11"/>
      <color rgb="FF9C0006"/>
      <name val="??"/>
      <charset val="0"/>
      <scheme val="minor"/>
    </font>
    <font>
      <sz val="11"/>
      <color rgb="FF9C6500"/>
      <name val="??"/>
      <charset val="0"/>
      <scheme val="minor"/>
    </font>
    <font>
      <sz val="11"/>
      <color theme="0"/>
      <name val="??"/>
      <charset val="0"/>
      <scheme val="minor"/>
    </font>
    <font>
      <sz val="11"/>
      <color theme="1"/>
      <name val="??"/>
      <charset val="0"/>
      <scheme val="minor"/>
    </font>
    <font>
      <sz val="11"/>
      <name val="Times New Roman"/>
      <charset val="134"/>
    </font>
    <font>
      <u/>
      <sz val="12"/>
      <name val="宋体"/>
      <charset val="134"/>
    </font>
    <font>
      <b/>
      <u/>
      <sz val="11"/>
      <name val="宋体"/>
      <charset val="134"/>
    </font>
    <font>
      <b/>
      <u/>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3" borderId="7"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6" fillId="0" borderId="0" applyNumberFormat="0" applyFill="0" applyBorder="0" applyAlignment="0" applyProtection="0">
      <alignment vertical="center"/>
    </xf>
    <xf numFmtId="0" fontId="27" fillId="4" borderId="10" applyNumberFormat="0" applyAlignment="0" applyProtection="0">
      <alignment vertical="center"/>
    </xf>
    <xf numFmtId="0" fontId="28" fillId="5" borderId="11" applyNumberFormat="0" applyAlignment="0" applyProtection="0">
      <alignment vertical="center"/>
    </xf>
    <xf numFmtId="0" fontId="29" fillId="5" borderId="10" applyNumberFormat="0" applyAlignment="0" applyProtection="0">
      <alignment vertical="center"/>
    </xf>
    <xf numFmtId="0" fontId="30" fillId="6" borderId="12" applyNumberFormat="0" applyAlignment="0" applyProtection="0">
      <alignment vertical="center"/>
    </xf>
    <xf numFmtId="0" fontId="31" fillId="0" borderId="13" applyNumberFormat="0" applyFill="0" applyAlignment="0" applyProtection="0">
      <alignment vertical="center"/>
    </xf>
    <xf numFmtId="0" fontId="32" fillId="0" borderId="14"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8" fillId="0" borderId="0"/>
    <xf numFmtId="0" fontId="0" fillId="0" borderId="0"/>
  </cellStyleXfs>
  <cellXfs count="80">
    <xf numFmtId="0" fontId="0" fillId="0" borderId="0" xfId="50"/>
    <xf numFmtId="0" fontId="1" fillId="0" borderId="0" xfId="50" applyFont="1" applyFill="1"/>
    <xf numFmtId="0" fontId="2" fillId="0" borderId="0" xfId="50" applyFont="1" applyFill="1" applyAlignment="1">
      <alignment vertical="center"/>
    </xf>
    <xf numFmtId="0" fontId="3" fillId="0" borderId="0" xfId="50" applyFont="1" applyFill="1" applyAlignment="1">
      <alignment horizontal="center"/>
    </xf>
    <xf numFmtId="0" fontId="1" fillId="0" borderId="0" xfId="50" applyFont="1" applyFill="1" applyAlignment="1">
      <alignment horizontal="center"/>
    </xf>
    <xf numFmtId="0" fontId="3" fillId="0" borderId="0" xfId="50" applyFont="1" applyFill="1"/>
    <xf numFmtId="0" fontId="1" fillId="0" borderId="0" xfId="50" applyFont="1" applyFill="1" applyAlignment="1">
      <alignment horizontal="center" vertical="center"/>
    </xf>
    <xf numFmtId="0" fontId="3" fillId="0" borderId="0" xfId="50" applyFont="1" applyFill="1" applyAlignment="1">
      <alignment horizontal="center" vertical="center"/>
    </xf>
    <xf numFmtId="0" fontId="1" fillId="0" borderId="0" xfId="50" applyFont="1" applyFill="1" applyAlignment="1">
      <alignment horizontal="left"/>
    </xf>
    <xf numFmtId="176" fontId="1" fillId="0" borderId="0" xfId="50" applyNumberFormat="1" applyFont="1" applyFill="1" applyAlignment="1">
      <alignment horizontal="center"/>
    </xf>
    <xf numFmtId="0" fontId="4" fillId="0" borderId="0" xfId="50" applyFont="1" applyFill="1" applyAlignment="1">
      <alignment horizontal="center" vertical="center" wrapText="1"/>
    </xf>
    <xf numFmtId="0" fontId="4" fillId="0" borderId="0" xfId="50" applyFont="1" applyFill="1" applyAlignment="1">
      <alignment horizontal="left" vertical="center" wrapText="1"/>
    </xf>
    <xf numFmtId="0" fontId="5" fillId="0" borderId="0" xfId="50" applyFont="1" applyFill="1" applyAlignment="1">
      <alignment horizontal="left" vertical="center" wrapText="1"/>
    </xf>
    <xf numFmtId="0" fontId="5" fillId="0" borderId="1" xfId="50" applyFont="1" applyFill="1" applyBorder="1" applyAlignment="1">
      <alignment horizontal="center" vertical="center" wrapText="1"/>
    </xf>
    <xf numFmtId="176" fontId="6" fillId="2" borderId="2" xfId="50" applyNumberFormat="1" applyFont="1" applyFill="1" applyBorder="1" applyAlignment="1">
      <alignment horizontal="center" vertical="center" wrapText="1"/>
    </xf>
    <xf numFmtId="0" fontId="5" fillId="0" borderId="3" xfId="50" applyFont="1" applyFill="1" applyBorder="1" applyAlignment="1">
      <alignment horizontal="left" vertical="center" wrapText="1"/>
    </xf>
    <xf numFmtId="0" fontId="5" fillId="0" borderId="4" xfId="50" applyFont="1" applyFill="1" applyBorder="1" applyAlignment="1">
      <alignment horizontal="left" vertical="center" wrapText="1"/>
    </xf>
    <xf numFmtId="0" fontId="5" fillId="0" borderId="1" xfId="50" applyFont="1" applyFill="1" applyBorder="1" applyAlignment="1">
      <alignment horizontal="left" vertical="center" wrapText="1"/>
    </xf>
    <xf numFmtId="0" fontId="7" fillId="0" borderId="1" xfId="50" applyFont="1" applyFill="1" applyBorder="1" applyAlignment="1">
      <alignment horizontal="center" vertical="center" wrapText="1"/>
    </xf>
    <xf numFmtId="0" fontId="7" fillId="0" borderId="1" xfId="5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8" fillId="0" borderId="1" xfId="50" applyFont="1" applyFill="1" applyBorder="1" applyAlignment="1">
      <alignment horizontal="left" vertical="center" wrapText="1"/>
    </xf>
    <xf numFmtId="0" fontId="8" fillId="0" borderId="1" xfId="50" applyFont="1" applyFill="1" applyBorder="1" applyAlignment="1">
      <alignment horizontal="left" vertical="center"/>
    </xf>
    <xf numFmtId="0" fontId="9" fillId="0" borderId="0" xfId="50" applyFont="1" applyFill="1" applyAlignment="1">
      <alignment horizontal="left"/>
    </xf>
    <xf numFmtId="176" fontId="4" fillId="0" borderId="0" xfId="50" applyNumberFormat="1" applyFont="1" applyFill="1" applyAlignment="1">
      <alignment horizontal="center" vertical="center" wrapText="1"/>
    </xf>
    <xf numFmtId="176" fontId="5" fillId="0" borderId="0" xfId="50" applyNumberFormat="1" applyFont="1" applyFill="1" applyAlignment="1">
      <alignment horizontal="center" vertical="center" wrapText="1"/>
    </xf>
    <xf numFmtId="176" fontId="5" fillId="0" borderId="1" xfId="50" applyNumberFormat="1" applyFont="1" applyFill="1" applyBorder="1" applyAlignment="1">
      <alignment horizontal="center" vertical="center" wrapText="1"/>
    </xf>
    <xf numFmtId="0" fontId="5" fillId="0" borderId="5" xfId="50" applyFont="1" applyFill="1" applyBorder="1" applyAlignment="1">
      <alignment horizontal="left" vertical="center" wrapText="1"/>
    </xf>
    <xf numFmtId="176" fontId="7" fillId="0" borderId="1" xfId="50" applyNumberFormat="1" applyFont="1" applyFill="1" applyBorder="1" applyAlignment="1">
      <alignment horizontal="center" vertical="center" wrapText="1"/>
    </xf>
    <xf numFmtId="0" fontId="7" fillId="0" borderId="1" xfId="50" applyFont="1" applyFill="1" applyBorder="1" applyAlignment="1">
      <alignment vertical="center" wrapText="1"/>
    </xf>
    <xf numFmtId="176" fontId="5" fillId="0" borderId="1" xfId="50" applyNumberFormat="1" applyFont="1" applyFill="1" applyBorder="1" applyAlignment="1">
      <alignment horizontal="left" vertical="center" wrapText="1"/>
    </xf>
    <xf numFmtId="176" fontId="7" fillId="0" borderId="1" xfId="5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176" fontId="5" fillId="0" borderId="1" xfId="50" applyNumberFormat="1" applyFont="1" applyFill="1" applyBorder="1" applyAlignment="1">
      <alignment horizontal="center" vertical="center"/>
    </xf>
    <xf numFmtId="0" fontId="5" fillId="0" borderId="1" xfId="50" applyFont="1" applyFill="1" applyBorder="1" applyAlignment="1">
      <alignment horizontal="center" vertical="center"/>
    </xf>
    <xf numFmtId="0" fontId="7" fillId="0" borderId="0" xfId="50" applyFont="1" applyFill="1" applyBorder="1" applyAlignment="1">
      <alignment horizontal="left" vertical="center" wrapText="1"/>
    </xf>
    <xf numFmtId="0" fontId="8" fillId="0" borderId="0" xfId="50" applyFont="1" applyFill="1"/>
    <xf numFmtId="0" fontId="10" fillId="0" borderId="0" xfId="50" applyFont="1" applyFill="1" applyAlignment="1">
      <alignment vertical="center"/>
    </xf>
    <xf numFmtId="0" fontId="10" fillId="0" borderId="0" xfId="50" applyFont="1" applyFill="1" applyAlignment="1">
      <alignment horizontal="center"/>
    </xf>
    <xf numFmtId="0" fontId="8" fillId="0" borderId="0" xfId="50" applyFont="1" applyFill="1" applyAlignment="1">
      <alignment horizontal="center"/>
    </xf>
    <xf numFmtId="0" fontId="10" fillId="0" borderId="0" xfId="50" applyFont="1" applyFill="1"/>
    <xf numFmtId="0" fontId="8" fillId="0" borderId="0" xfId="50" applyFont="1" applyFill="1" applyAlignment="1">
      <alignment horizontal="center" vertical="center"/>
    </xf>
    <xf numFmtId="0" fontId="10" fillId="0" borderId="0" xfId="50" applyFont="1" applyFill="1" applyAlignment="1">
      <alignment horizontal="center" vertical="center"/>
    </xf>
    <xf numFmtId="0" fontId="8" fillId="0" borderId="0" xfId="50" applyFont="1" applyFill="1" applyAlignment="1">
      <alignment horizontal="left"/>
    </xf>
    <xf numFmtId="176" fontId="8" fillId="0" borderId="0" xfId="50" applyNumberFormat="1" applyFont="1" applyFill="1" applyAlignment="1">
      <alignment horizontal="center"/>
    </xf>
    <xf numFmtId="0" fontId="11" fillId="0" borderId="0" xfId="50" applyFont="1" applyFill="1" applyAlignment="1">
      <alignment horizontal="center" vertical="center" wrapText="1"/>
    </xf>
    <xf numFmtId="0" fontId="11" fillId="0" borderId="0" xfId="50" applyFont="1" applyFill="1" applyAlignment="1">
      <alignment horizontal="left" vertical="center" wrapText="1"/>
    </xf>
    <xf numFmtId="0" fontId="10" fillId="0" borderId="0" xfId="50" applyFont="1" applyFill="1" applyAlignment="1">
      <alignment horizontal="left" vertical="center" wrapText="1"/>
    </xf>
    <xf numFmtId="0" fontId="10" fillId="0" borderId="1" xfId="50" applyFont="1" applyFill="1" applyBorder="1" applyAlignment="1">
      <alignment horizontal="center" vertical="center" wrapText="1"/>
    </xf>
    <xf numFmtId="0" fontId="10" fillId="0" borderId="3" xfId="50" applyFont="1" applyFill="1" applyBorder="1" applyAlignment="1">
      <alignment horizontal="left" vertical="center" wrapText="1"/>
    </xf>
    <xf numFmtId="0" fontId="10" fillId="0" borderId="4" xfId="50" applyFont="1" applyFill="1" applyBorder="1" applyAlignment="1">
      <alignment horizontal="left" vertical="center" wrapText="1"/>
    </xf>
    <xf numFmtId="0" fontId="10" fillId="0" borderId="1" xfId="50" applyFont="1" applyFill="1" applyBorder="1" applyAlignment="1">
      <alignment horizontal="left" vertical="center" wrapText="1"/>
    </xf>
    <xf numFmtId="0" fontId="8" fillId="0" borderId="1" xfId="5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1" xfId="0" applyFont="1" applyFill="1" applyBorder="1" applyAlignment="1">
      <alignment horizontal="center" vertical="center"/>
    </xf>
    <xf numFmtId="176" fontId="11" fillId="0" borderId="0" xfId="50" applyNumberFormat="1" applyFont="1" applyFill="1" applyAlignment="1">
      <alignment horizontal="center" vertical="center" wrapText="1"/>
    </xf>
    <xf numFmtId="176" fontId="10" fillId="0" borderId="0" xfId="50" applyNumberFormat="1" applyFont="1" applyFill="1" applyAlignment="1">
      <alignment horizontal="center" vertical="center" wrapText="1"/>
    </xf>
    <xf numFmtId="176" fontId="10" fillId="0" borderId="1" xfId="50" applyNumberFormat="1" applyFont="1" applyFill="1" applyBorder="1" applyAlignment="1">
      <alignment horizontal="center" vertical="center" wrapText="1"/>
    </xf>
    <xf numFmtId="0" fontId="10" fillId="0" borderId="5" xfId="50" applyFont="1" applyFill="1" applyBorder="1" applyAlignment="1">
      <alignment horizontal="left" vertical="center" wrapText="1"/>
    </xf>
    <xf numFmtId="176" fontId="8" fillId="0" borderId="1" xfId="50" applyNumberFormat="1" applyFont="1" applyFill="1" applyBorder="1" applyAlignment="1">
      <alignment horizontal="center" vertical="center" wrapText="1"/>
    </xf>
    <xf numFmtId="0" fontId="8" fillId="0" borderId="1" xfId="50" applyFont="1" applyFill="1" applyBorder="1" applyAlignment="1">
      <alignment vertical="center" wrapText="1"/>
    </xf>
    <xf numFmtId="176" fontId="10" fillId="0" borderId="1" xfId="50" applyNumberFormat="1" applyFont="1" applyFill="1" applyBorder="1" applyAlignment="1">
      <alignment horizontal="left" vertical="center" wrapText="1"/>
    </xf>
    <xf numFmtId="176" fontId="8" fillId="0" borderId="1" xfId="50" applyNumberFormat="1" applyFont="1" applyFill="1" applyBorder="1" applyAlignment="1">
      <alignment horizontal="center" vertical="center"/>
    </xf>
    <xf numFmtId="176" fontId="10" fillId="0" borderId="1" xfId="0" applyNumberFormat="1" applyFont="1" applyFill="1" applyBorder="1" applyAlignment="1">
      <alignment horizontal="center" vertical="center"/>
    </xf>
    <xf numFmtId="176" fontId="10" fillId="0" borderId="1" xfId="50" applyNumberFormat="1" applyFont="1" applyFill="1" applyBorder="1" applyAlignment="1">
      <alignment horizontal="center" vertical="center"/>
    </xf>
    <xf numFmtId="0" fontId="10" fillId="0" borderId="1" xfId="50" applyFont="1" applyFill="1" applyBorder="1" applyAlignment="1">
      <alignment horizontal="center" vertical="center"/>
    </xf>
    <xf numFmtId="0" fontId="8" fillId="0" borderId="0" xfId="50" applyFont="1" applyFill="1" applyBorder="1" applyAlignment="1">
      <alignment horizontal="left" vertical="center" wrapText="1"/>
    </xf>
    <xf numFmtId="0" fontId="12" fillId="0" borderId="0" xfId="50" applyFont="1" applyAlignment="1">
      <alignment horizontal="center" vertical="center"/>
    </xf>
    <xf numFmtId="0" fontId="13" fillId="0" borderId="0" xfId="50" applyFont="1" applyAlignment="1">
      <alignment horizontal="center" vertical="center"/>
    </xf>
    <xf numFmtId="0" fontId="14" fillId="0" borderId="0" xfId="50" applyFont="1" applyAlignment="1">
      <alignment horizontal="center" vertical="center"/>
    </xf>
    <xf numFmtId="0" fontId="15" fillId="0" borderId="6" xfId="50" applyFont="1" applyBorder="1" applyAlignment="1">
      <alignment horizontal="center" vertical="center"/>
    </xf>
    <xf numFmtId="0" fontId="15" fillId="0" borderId="6" xfId="50" applyFont="1" applyBorder="1" applyAlignment="1">
      <alignment horizontal="center" vertical="center" wrapText="1"/>
    </xf>
    <xf numFmtId="0" fontId="15" fillId="0" borderId="1" xfId="50" applyFont="1" applyBorder="1" applyAlignment="1">
      <alignment horizontal="center" vertical="center"/>
    </xf>
    <xf numFmtId="0" fontId="15" fillId="0" borderId="1" xfId="50" applyFont="1" applyBorder="1" applyAlignment="1">
      <alignment horizontal="center" vertical="center" wrapText="1"/>
    </xf>
    <xf numFmtId="0" fontId="16" fillId="0" borderId="1" xfId="50" applyFont="1" applyBorder="1" applyAlignment="1">
      <alignment horizontal="center" vertical="center"/>
    </xf>
    <xf numFmtId="0" fontId="17" fillId="0" borderId="1" xfId="50"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万科城A标门窗清单 2 2" xfId="49"/>
    <cellStyle name="Normal" xfId="50"/>
  </cellStyles>
  <tableStyles count="0" defaultTableStyle="TableStyleMedium2"/>
  <colors>
    <mruColors>
      <color rgb="00FFC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tabSelected="1" workbookViewId="0">
      <selection activeCell="H2" sqref="H2"/>
    </sheetView>
  </sheetViews>
  <sheetFormatPr defaultColWidth="12" defaultRowHeight="27" customHeight="1" outlineLevelRow="4" outlineLevelCol="5"/>
  <cols>
    <col min="1" max="1" width="10.7142857142857" style="71" customWidth="1"/>
    <col min="2" max="2" width="40.4285714285714" style="71" customWidth="1"/>
    <col min="3" max="3" width="17.2857142857143" style="71" customWidth="1"/>
    <col min="4" max="4" width="15.1428571428571" style="71" customWidth="1"/>
    <col min="5" max="5" width="18" style="71" customWidth="1"/>
    <col min="6" max="6" width="24.1428571428571" style="71" customWidth="1"/>
    <col min="7" max="16364" width="12" style="71" customWidth="1"/>
    <col min="16365" max="16384" width="12" style="71"/>
  </cols>
  <sheetData>
    <row r="1" s="71" customFormat="1" ht="48" customHeight="1" spans="1:6">
      <c r="A1" s="73" t="s">
        <v>0</v>
      </c>
      <c r="B1" s="73"/>
      <c r="C1" s="73"/>
      <c r="D1" s="73"/>
      <c r="E1" s="73"/>
      <c r="F1" s="73"/>
    </row>
    <row r="2" s="71" customFormat="1" ht="60" customHeight="1" spans="1:6">
      <c r="A2" s="74" t="s">
        <v>1</v>
      </c>
      <c r="B2" s="74" t="s">
        <v>2</v>
      </c>
      <c r="C2" s="75" t="s">
        <v>3</v>
      </c>
      <c r="D2" s="75" t="s">
        <v>4</v>
      </c>
      <c r="E2" s="75" t="s">
        <v>5</v>
      </c>
      <c r="F2" s="76" t="s">
        <v>6</v>
      </c>
    </row>
    <row r="3" s="71" customFormat="1" ht="47" customHeight="1" spans="1:6">
      <c r="A3" s="76">
        <v>1</v>
      </c>
      <c r="B3" s="77" t="s">
        <v>7</v>
      </c>
      <c r="C3" s="78"/>
      <c r="D3" s="78"/>
      <c r="E3" s="78"/>
      <c r="F3" s="77"/>
    </row>
    <row r="4" s="71" customFormat="1" ht="47" customHeight="1" spans="1:6">
      <c r="A4" s="76">
        <v>2</v>
      </c>
      <c r="B4" s="77" t="s">
        <v>8</v>
      </c>
      <c r="C4" s="78"/>
      <c r="D4" s="78"/>
      <c r="E4" s="78"/>
      <c r="F4" s="77"/>
    </row>
    <row r="5" s="72" customFormat="1" ht="49" customHeight="1" spans="1:6">
      <c r="A5" s="76">
        <v>3</v>
      </c>
      <c r="B5" s="79" t="s">
        <v>9</v>
      </c>
      <c r="C5" s="79"/>
      <c r="D5" s="79"/>
      <c r="E5" s="79"/>
      <c r="F5" s="79"/>
    </row>
  </sheetData>
  <mergeCells count="1">
    <mergeCell ref="A1:F1"/>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R22"/>
  <sheetViews>
    <sheetView view="pageBreakPreview" zoomScale="85" zoomScaleNormal="100" workbookViewId="0">
      <pane ySplit="3" topLeftCell="A4" activePane="bottomLeft" state="frozen"/>
      <selection/>
      <selection pane="bottomLeft" activeCell="G6" sqref="G6"/>
    </sheetView>
  </sheetViews>
  <sheetFormatPr defaultColWidth="9" defaultRowHeight="14.25"/>
  <cols>
    <col min="1" max="1" width="6.3047619047619" style="37" customWidth="1"/>
    <col min="2" max="2" width="26.7142857142857" style="44" customWidth="1"/>
    <col min="3" max="3" width="39.152380952381" style="44" customWidth="1"/>
    <col min="4" max="4" width="44.0285714285714" style="44" customWidth="1"/>
    <col min="5" max="5" width="9.41904761904762" style="37" customWidth="1"/>
    <col min="6" max="6" width="15.7142857142857" style="37" customWidth="1" outlineLevel="1"/>
    <col min="7" max="7" width="19.647619047619" style="37" customWidth="1" outlineLevel="1"/>
    <col min="8" max="11" width="15.7142857142857" style="37" customWidth="1" outlineLevel="1"/>
    <col min="12" max="12" width="14.3142857142857" style="45" customWidth="1"/>
    <col min="13" max="14" width="9.85714285714286" style="45" customWidth="1"/>
    <col min="15" max="15" width="32.0952380952381" style="44" customWidth="1"/>
    <col min="16" max="16" width="9" style="37"/>
    <col min="17" max="17" width="10.1428571428571" style="37"/>
    <col min="18" max="18" width="35.6190476190476" style="37" customWidth="1"/>
    <col min="19" max="23" width="9" style="37"/>
    <col min="24" max="24" width="14.6190476190476" style="37" customWidth="1"/>
    <col min="25" max="16384" width="9" style="37"/>
  </cols>
  <sheetData>
    <row r="1" s="37" customFormat="1" ht="36" customHeight="1" spans="1:15">
      <c r="A1" s="46" t="s">
        <v>10</v>
      </c>
      <c r="B1" s="47"/>
      <c r="C1" s="47"/>
      <c r="D1" s="47"/>
      <c r="E1" s="46"/>
      <c r="F1" s="46"/>
      <c r="G1" s="46"/>
      <c r="H1" s="46"/>
      <c r="I1" s="46"/>
      <c r="J1" s="46"/>
      <c r="K1" s="46"/>
      <c r="L1" s="59"/>
      <c r="M1" s="59"/>
      <c r="N1" s="59"/>
      <c r="O1" s="47"/>
    </row>
    <row r="2" s="38" customFormat="1" ht="40" customHeight="1" spans="1:15">
      <c r="A2" s="48" t="s">
        <v>11</v>
      </c>
      <c r="B2" s="48"/>
      <c r="C2" s="48"/>
      <c r="D2" s="48"/>
      <c r="E2" s="48"/>
      <c r="F2" s="48"/>
      <c r="G2" s="48"/>
      <c r="H2" s="48"/>
      <c r="I2" s="48"/>
      <c r="J2" s="48"/>
      <c r="K2" s="48"/>
      <c r="L2" s="60"/>
      <c r="M2" s="60"/>
      <c r="N2" s="60"/>
      <c r="O2" s="48"/>
    </row>
    <row r="3" s="39" customFormat="1" ht="46" customHeight="1" spans="1:15">
      <c r="A3" s="49" t="s">
        <v>1</v>
      </c>
      <c r="B3" s="49" t="s">
        <v>12</v>
      </c>
      <c r="C3" s="49" t="s">
        <v>13</v>
      </c>
      <c r="D3" s="49" t="s">
        <v>14</v>
      </c>
      <c r="E3" s="49" t="s">
        <v>15</v>
      </c>
      <c r="F3" s="49" t="s">
        <v>16</v>
      </c>
      <c r="G3" s="49" t="s">
        <v>17</v>
      </c>
      <c r="H3" s="49" t="s">
        <v>18</v>
      </c>
      <c r="I3" s="49" t="s">
        <v>19</v>
      </c>
      <c r="J3" s="52" t="s">
        <v>20</v>
      </c>
      <c r="K3" s="49" t="s">
        <v>21</v>
      </c>
      <c r="L3" s="61" t="s">
        <v>22</v>
      </c>
      <c r="M3" s="61" t="s">
        <v>23</v>
      </c>
      <c r="N3" s="61" t="s">
        <v>24</v>
      </c>
      <c r="O3" s="49" t="s">
        <v>6</v>
      </c>
    </row>
    <row r="4" s="39" customFormat="1" ht="37" customHeight="1" spans="1:15">
      <c r="A4" s="50" t="s">
        <v>25</v>
      </c>
      <c r="B4" s="51"/>
      <c r="C4" s="51"/>
      <c r="D4" s="51"/>
      <c r="E4" s="51"/>
      <c r="F4" s="51"/>
      <c r="G4" s="51"/>
      <c r="H4" s="51"/>
      <c r="I4" s="51"/>
      <c r="J4" s="51"/>
      <c r="K4" s="51"/>
      <c r="L4" s="51"/>
      <c r="M4" s="51"/>
      <c r="N4" s="51"/>
      <c r="O4" s="62"/>
    </row>
    <row r="5" s="39" customFormat="1" ht="35" customHeight="1" spans="1:15">
      <c r="A5" s="49">
        <v>1</v>
      </c>
      <c r="B5" s="52" t="s">
        <v>26</v>
      </c>
      <c r="C5" s="52"/>
      <c r="D5" s="52"/>
      <c r="E5" s="49"/>
      <c r="F5" s="49"/>
      <c r="G5" s="49"/>
      <c r="H5" s="49"/>
      <c r="I5" s="49"/>
      <c r="J5" s="49"/>
      <c r="K5" s="49"/>
      <c r="L5" s="61"/>
      <c r="M5" s="61"/>
      <c r="N5" s="61"/>
      <c r="O5" s="49"/>
    </row>
    <row r="6" s="40" customFormat="1" ht="112" customHeight="1" outlineLevel="2" spans="1:15">
      <c r="A6" s="53">
        <v>1.1</v>
      </c>
      <c r="B6" s="22" t="s">
        <v>27</v>
      </c>
      <c r="C6" s="22" t="s">
        <v>28</v>
      </c>
      <c r="D6" s="22" t="s">
        <v>29</v>
      </c>
      <c r="E6" s="53" t="s">
        <v>30</v>
      </c>
      <c r="F6" s="53">
        <v>49129.47</v>
      </c>
      <c r="G6" s="53">
        <v>12828.69</v>
      </c>
      <c r="H6" s="53">
        <v>21129</v>
      </c>
      <c r="I6" s="53">
        <v>4645.89</v>
      </c>
      <c r="J6" s="53">
        <v>4737.19</v>
      </c>
      <c r="K6" s="53"/>
      <c r="L6" s="63">
        <f>SUM(F6:K6)</f>
        <v>92470.24</v>
      </c>
      <c r="M6" s="63"/>
      <c r="N6" s="63"/>
      <c r="O6" s="53"/>
    </row>
    <row r="7" s="40" customFormat="1" ht="142" customHeight="1" outlineLevel="2" spans="1:15">
      <c r="A7" s="53">
        <v>1.2</v>
      </c>
      <c r="B7" s="22" t="s">
        <v>31</v>
      </c>
      <c r="C7" s="22" t="s">
        <v>32</v>
      </c>
      <c r="D7" s="22" t="s">
        <v>33</v>
      </c>
      <c r="E7" s="53" t="s">
        <v>30</v>
      </c>
      <c r="F7" s="53">
        <v>49129.47</v>
      </c>
      <c r="G7" s="53">
        <v>12828.69</v>
      </c>
      <c r="H7" s="53">
        <v>21129</v>
      </c>
      <c r="I7" s="53">
        <v>4645.89</v>
      </c>
      <c r="J7" s="53">
        <v>4737.19</v>
      </c>
      <c r="K7" s="53"/>
      <c r="L7" s="63">
        <f t="shared" ref="L7:L13" si="0">SUM(F7:K7)</f>
        <v>92470.24</v>
      </c>
      <c r="M7" s="63"/>
      <c r="N7" s="63"/>
      <c r="O7" s="64"/>
    </row>
    <row r="8" s="41" customFormat="1" ht="35" customHeight="1" spans="1:15">
      <c r="A8" s="49">
        <v>2</v>
      </c>
      <c r="B8" s="52" t="s">
        <v>34</v>
      </c>
      <c r="C8" s="52"/>
      <c r="D8" s="52"/>
      <c r="E8" s="54"/>
      <c r="F8" s="54"/>
      <c r="G8" s="54"/>
      <c r="H8" s="54"/>
      <c r="I8" s="54"/>
      <c r="J8" s="54"/>
      <c r="K8" s="54"/>
      <c r="L8" s="61"/>
      <c r="M8" s="61"/>
      <c r="N8" s="61"/>
      <c r="O8" s="65"/>
    </row>
    <row r="9" s="41" customFormat="1" ht="200" customHeight="1" outlineLevel="1" spans="1:18">
      <c r="A9" s="53">
        <v>2.1</v>
      </c>
      <c r="B9" s="22" t="s">
        <v>35</v>
      </c>
      <c r="C9" s="22" t="s">
        <v>36</v>
      </c>
      <c r="D9" s="22" t="s">
        <v>29</v>
      </c>
      <c r="E9" s="53" t="s">
        <v>30</v>
      </c>
      <c r="F9" s="53">
        <v>49129.47</v>
      </c>
      <c r="G9" s="53">
        <v>12828.69</v>
      </c>
      <c r="H9" s="53">
        <v>21129</v>
      </c>
      <c r="I9" s="53">
        <v>4645.89</v>
      </c>
      <c r="J9" s="53">
        <f>J7</f>
        <v>4737.19</v>
      </c>
      <c r="K9" s="53"/>
      <c r="L9" s="63">
        <f t="shared" si="0"/>
        <v>92470.24</v>
      </c>
      <c r="M9" s="61"/>
      <c r="N9" s="61"/>
      <c r="O9" s="64"/>
      <c r="R9" s="70"/>
    </row>
    <row r="10" s="39" customFormat="1" ht="34" customHeight="1" spans="1:15">
      <c r="A10" s="50" t="s">
        <v>37</v>
      </c>
      <c r="B10" s="51"/>
      <c r="C10" s="51"/>
      <c r="D10" s="51"/>
      <c r="E10" s="51"/>
      <c r="F10" s="51"/>
      <c r="G10" s="51"/>
      <c r="H10" s="51"/>
      <c r="I10" s="51"/>
      <c r="J10" s="51"/>
      <c r="K10" s="51"/>
      <c r="L10" s="51"/>
      <c r="M10" s="51"/>
      <c r="N10" s="51"/>
      <c r="O10" s="62"/>
    </row>
    <row r="11" s="39" customFormat="1" ht="35" customHeight="1" spans="1:15">
      <c r="A11" s="49">
        <v>3</v>
      </c>
      <c r="B11" s="52" t="s">
        <v>26</v>
      </c>
      <c r="C11" s="52"/>
      <c r="D11" s="52"/>
      <c r="E11" s="49"/>
      <c r="F11" s="49"/>
      <c r="G11" s="49"/>
      <c r="H11" s="49"/>
      <c r="I11" s="49"/>
      <c r="J11" s="49"/>
      <c r="K11" s="49"/>
      <c r="L11" s="61"/>
      <c r="M11" s="61"/>
      <c r="N11" s="61"/>
      <c r="O11" s="49"/>
    </row>
    <row r="12" s="37" customFormat="1" ht="92" customHeight="1" outlineLevel="1" spans="1:15">
      <c r="A12" s="53">
        <v>3.1</v>
      </c>
      <c r="B12" s="22" t="s">
        <v>38</v>
      </c>
      <c r="C12" s="22" t="s">
        <v>39</v>
      </c>
      <c r="D12" s="53" t="s">
        <v>29</v>
      </c>
      <c r="E12" s="53" t="s">
        <v>30</v>
      </c>
      <c r="F12" s="53"/>
      <c r="G12" s="53"/>
      <c r="H12" s="53"/>
      <c r="I12" s="53"/>
      <c r="J12" s="53"/>
      <c r="K12" s="53">
        <f>1200+1000</f>
        <v>2200</v>
      </c>
      <c r="L12" s="63">
        <f t="shared" si="0"/>
        <v>2200</v>
      </c>
      <c r="M12" s="63"/>
      <c r="N12" s="63"/>
      <c r="O12" s="53" t="s">
        <v>40</v>
      </c>
    </row>
    <row r="13" s="42" customFormat="1" ht="89" customHeight="1" outlineLevel="1" spans="1:15">
      <c r="A13" s="53">
        <v>3.2</v>
      </c>
      <c r="B13" s="22" t="s">
        <v>41</v>
      </c>
      <c r="C13" s="22" t="s">
        <v>42</v>
      </c>
      <c r="D13" s="22" t="s">
        <v>43</v>
      </c>
      <c r="E13" s="53" t="s">
        <v>30</v>
      </c>
      <c r="F13" s="53"/>
      <c r="G13" s="53"/>
      <c r="H13" s="53"/>
      <c r="I13" s="53"/>
      <c r="J13" s="53"/>
      <c r="K13" s="53">
        <f>165+169*0.6</f>
        <v>266.4</v>
      </c>
      <c r="L13" s="63">
        <f t="shared" si="0"/>
        <v>266.4</v>
      </c>
      <c r="M13" s="66"/>
      <c r="N13" s="66"/>
      <c r="O13" s="53" t="s">
        <v>44</v>
      </c>
    </row>
    <row r="14" s="41" customFormat="1" ht="35" customHeight="1" spans="1:15">
      <c r="A14" s="49">
        <v>4</v>
      </c>
      <c r="B14" s="52" t="s">
        <v>34</v>
      </c>
      <c r="C14" s="52"/>
      <c r="D14" s="52"/>
      <c r="E14" s="54"/>
      <c r="F14" s="54"/>
      <c r="G14" s="54"/>
      <c r="H14" s="54"/>
      <c r="I14" s="54"/>
      <c r="J14" s="54"/>
      <c r="K14" s="54"/>
      <c r="L14" s="61"/>
      <c r="M14" s="61"/>
      <c r="N14" s="61"/>
      <c r="O14" s="65"/>
    </row>
    <row r="15" s="41" customFormat="1" ht="175" customHeight="1" outlineLevel="1" spans="1:15">
      <c r="A15" s="53">
        <v>4.1</v>
      </c>
      <c r="B15" s="22" t="s">
        <v>45</v>
      </c>
      <c r="C15" s="22" t="s">
        <v>46</v>
      </c>
      <c r="D15" s="53" t="s">
        <v>29</v>
      </c>
      <c r="E15" s="53" t="s">
        <v>30</v>
      </c>
      <c r="F15" s="53"/>
      <c r="G15" s="53"/>
      <c r="H15" s="53"/>
      <c r="I15" s="53"/>
      <c r="J15" s="53"/>
      <c r="K15" s="53">
        <f>K12</f>
        <v>2200</v>
      </c>
      <c r="L15" s="63">
        <f t="shared" ref="L15:L17" si="1">SUM(F15:K15)</f>
        <v>2200</v>
      </c>
      <c r="M15" s="61"/>
      <c r="N15" s="61"/>
      <c r="O15" s="53" t="s">
        <v>40</v>
      </c>
    </row>
    <row r="16" s="41" customFormat="1" ht="82" customHeight="1" outlineLevel="1" spans="1:15">
      <c r="A16" s="53">
        <v>4.2</v>
      </c>
      <c r="B16" s="22" t="s">
        <v>47</v>
      </c>
      <c r="C16" s="22" t="s">
        <v>48</v>
      </c>
      <c r="D16" s="22" t="s">
        <v>49</v>
      </c>
      <c r="E16" s="53" t="s">
        <v>30</v>
      </c>
      <c r="F16" s="53"/>
      <c r="G16" s="53"/>
      <c r="H16" s="53"/>
      <c r="I16" s="53"/>
      <c r="J16" s="53"/>
      <c r="K16" s="53"/>
      <c r="L16" s="63">
        <v>1</v>
      </c>
      <c r="M16" s="63"/>
      <c r="N16" s="63"/>
      <c r="O16" s="53" t="s">
        <v>50</v>
      </c>
    </row>
    <row r="17" s="43" customFormat="1" ht="78" customHeight="1" outlineLevel="1" spans="1:15">
      <c r="A17" s="53">
        <v>4.3</v>
      </c>
      <c r="B17" s="22" t="s">
        <v>51</v>
      </c>
      <c r="C17" s="22" t="s">
        <v>48</v>
      </c>
      <c r="D17" s="22" t="s">
        <v>52</v>
      </c>
      <c r="E17" s="53" t="s">
        <v>30</v>
      </c>
      <c r="F17" s="53"/>
      <c r="G17" s="53"/>
      <c r="H17" s="53"/>
      <c r="I17" s="53"/>
      <c r="J17" s="53"/>
      <c r="K17" s="53">
        <f>K13</f>
        <v>266.4</v>
      </c>
      <c r="L17" s="63">
        <f t="shared" si="1"/>
        <v>266.4</v>
      </c>
      <c r="M17" s="63"/>
      <c r="N17" s="63"/>
      <c r="O17" s="53" t="s">
        <v>53</v>
      </c>
    </row>
    <row r="18" s="43" customFormat="1" ht="30" customHeight="1" spans="1:15">
      <c r="A18" s="49">
        <v>5</v>
      </c>
      <c r="B18" s="55" t="s">
        <v>54</v>
      </c>
      <c r="C18" s="56"/>
      <c r="D18" s="57"/>
      <c r="E18" s="58" t="s">
        <v>55</v>
      </c>
      <c r="F18" s="58"/>
      <c r="G18" s="58"/>
      <c r="H18" s="58"/>
      <c r="I18" s="58"/>
      <c r="J18" s="58"/>
      <c r="K18" s="58"/>
      <c r="L18" s="67"/>
      <c r="M18" s="68"/>
      <c r="N18" s="68"/>
      <c r="O18" s="69"/>
    </row>
    <row r="19" s="43" customFormat="1" ht="30" customHeight="1" spans="1:15">
      <c r="A19" s="49">
        <v>6</v>
      </c>
      <c r="B19" s="55" t="s">
        <v>56</v>
      </c>
      <c r="C19" s="56"/>
      <c r="D19" s="57"/>
      <c r="E19" s="58" t="s">
        <v>55</v>
      </c>
      <c r="F19" s="58"/>
      <c r="G19" s="58"/>
      <c r="H19" s="58"/>
      <c r="I19" s="58"/>
      <c r="J19" s="58"/>
      <c r="K19" s="58"/>
      <c r="L19" s="67"/>
      <c r="M19" s="68"/>
      <c r="N19" s="68"/>
      <c r="O19" s="69"/>
    </row>
    <row r="20" s="43" customFormat="1" ht="30" customHeight="1" spans="1:15">
      <c r="A20" s="49">
        <v>7</v>
      </c>
      <c r="B20" s="55" t="s">
        <v>57</v>
      </c>
      <c r="C20" s="56"/>
      <c r="D20" s="57"/>
      <c r="E20" s="58" t="s">
        <v>55</v>
      </c>
      <c r="F20" s="58"/>
      <c r="G20" s="58"/>
      <c r="H20" s="58"/>
      <c r="I20" s="58"/>
      <c r="J20" s="58"/>
      <c r="K20" s="58"/>
      <c r="L20" s="67"/>
      <c r="M20" s="68"/>
      <c r="N20" s="68"/>
      <c r="O20" s="69"/>
    </row>
    <row r="21" s="37" customFormat="1" ht="204" customHeight="1" spans="1:15">
      <c r="A21" s="22" t="s">
        <v>58</v>
      </c>
      <c r="B21" s="23"/>
      <c r="C21" s="23"/>
      <c r="D21" s="23"/>
      <c r="E21" s="23"/>
      <c r="F21" s="23"/>
      <c r="G21" s="23"/>
      <c r="H21" s="23"/>
      <c r="I21" s="23"/>
      <c r="J21" s="23"/>
      <c r="K21" s="23"/>
      <c r="L21" s="23"/>
      <c r="M21" s="23"/>
      <c r="N21" s="23"/>
      <c r="O21" s="23"/>
    </row>
    <row r="22" ht="30" customHeight="1"/>
  </sheetData>
  <mergeCells count="9">
    <mergeCell ref="A1:O1"/>
    <mergeCell ref="A2:E2"/>
    <mergeCell ref="L2:M2"/>
    <mergeCell ref="A4:O4"/>
    <mergeCell ref="A10:O10"/>
    <mergeCell ref="B18:D18"/>
    <mergeCell ref="B19:D19"/>
    <mergeCell ref="B20:D20"/>
    <mergeCell ref="A21:O21"/>
  </mergeCells>
  <printOptions horizontalCentered="1"/>
  <pageMargins left="0.196527777777778" right="0.196527777777778" top="0.432638888888889" bottom="0.472222222222222" header="0.5" footer="0.5"/>
  <pageSetup paperSize="9" scale="55" orientation="landscape" horizontalDpi="600"/>
  <headerFooter/>
  <rowBreaks count="4" manualBreakCount="4">
    <brk id="25" max="16383" man="1"/>
    <brk id="25" max="16383" man="1"/>
    <brk id="25" max="16383" man="1"/>
    <brk id="25"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3"/>
  <sheetViews>
    <sheetView view="pageBreakPreview" zoomScaleNormal="100" workbookViewId="0">
      <selection activeCell="I7" sqref="I7"/>
    </sheetView>
  </sheetViews>
  <sheetFormatPr defaultColWidth="9" defaultRowHeight="11.25"/>
  <cols>
    <col min="1" max="1" width="6.3047619047619" style="1" customWidth="1"/>
    <col min="2" max="2" width="25.7047619047619" style="8" customWidth="1"/>
    <col min="3" max="4" width="35.8761904761905" style="8" customWidth="1"/>
    <col min="5" max="5" width="5.6952380952381" style="1" customWidth="1"/>
    <col min="6" max="8" width="10.7142857142857" style="1" customWidth="1"/>
    <col min="9" max="9" width="13" style="1" customWidth="1"/>
    <col min="10" max="10" width="10.7142857142857" style="1" customWidth="1"/>
    <col min="11" max="11" width="14.3142857142857" style="9" customWidth="1"/>
    <col min="12" max="13" width="9.85714285714286" style="9" customWidth="1"/>
    <col min="14" max="14" width="32.0952380952381" style="8" customWidth="1"/>
    <col min="15" max="15" width="9" style="1"/>
    <col min="16" max="16" width="10.1428571428571" style="1"/>
    <col min="17" max="17" width="35.6190476190476" style="1" customWidth="1"/>
    <col min="18" max="22" width="9" style="1"/>
    <col min="23" max="23" width="14.6190476190476" style="1" customWidth="1"/>
    <col min="24" max="16384" width="9" style="1"/>
  </cols>
  <sheetData>
    <row r="1" s="1" customFormat="1" ht="36" customHeight="1" spans="1:14">
      <c r="A1" s="10" t="s">
        <v>10</v>
      </c>
      <c r="B1" s="11"/>
      <c r="C1" s="11"/>
      <c r="D1" s="11"/>
      <c r="E1" s="10"/>
      <c r="F1" s="10"/>
      <c r="G1" s="10"/>
      <c r="H1" s="10"/>
      <c r="I1" s="10"/>
      <c r="J1" s="10"/>
      <c r="K1" s="25"/>
      <c r="L1" s="25"/>
      <c r="M1" s="25"/>
      <c r="N1" s="11"/>
    </row>
    <row r="2" s="2" customFormat="1" ht="20" customHeight="1" spans="1:14">
      <c r="A2" s="12" t="s">
        <v>59</v>
      </c>
      <c r="B2" s="12"/>
      <c r="C2" s="12"/>
      <c r="D2" s="12"/>
      <c r="E2" s="12"/>
      <c r="F2" s="12"/>
      <c r="G2" s="12"/>
      <c r="H2" s="12"/>
      <c r="I2" s="12"/>
      <c r="J2" s="12"/>
      <c r="K2" s="26"/>
      <c r="L2" s="26"/>
      <c r="M2" s="26"/>
      <c r="N2" s="12"/>
    </row>
    <row r="3" s="3" customFormat="1" ht="46" customHeight="1" spans="1:14">
      <c r="A3" s="13" t="s">
        <v>1</v>
      </c>
      <c r="B3" s="13" t="s">
        <v>12</v>
      </c>
      <c r="C3" s="13" t="s">
        <v>13</v>
      </c>
      <c r="D3" s="13" t="s">
        <v>14</v>
      </c>
      <c r="E3" s="13" t="s">
        <v>15</v>
      </c>
      <c r="F3" s="14" t="s">
        <v>60</v>
      </c>
      <c r="G3" s="14" t="s">
        <v>61</v>
      </c>
      <c r="H3" s="14" t="s">
        <v>62</v>
      </c>
      <c r="I3" s="14" t="s">
        <v>63</v>
      </c>
      <c r="J3" s="14" t="s">
        <v>21</v>
      </c>
      <c r="K3" s="27" t="s">
        <v>22</v>
      </c>
      <c r="L3" s="27" t="s">
        <v>23</v>
      </c>
      <c r="M3" s="27" t="s">
        <v>24</v>
      </c>
      <c r="N3" s="13" t="s">
        <v>6</v>
      </c>
    </row>
    <row r="4" s="3" customFormat="1" ht="27" customHeight="1" spans="1:14">
      <c r="A4" s="15" t="s">
        <v>64</v>
      </c>
      <c r="B4" s="16"/>
      <c r="C4" s="16"/>
      <c r="D4" s="16"/>
      <c r="E4" s="16"/>
      <c r="F4" s="16"/>
      <c r="G4" s="16"/>
      <c r="H4" s="16"/>
      <c r="I4" s="16"/>
      <c r="J4" s="16"/>
      <c r="K4" s="16"/>
      <c r="L4" s="16"/>
      <c r="M4" s="16"/>
      <c r="N4" s="28"/>
    </row>
    <row r="5" s="3" customFormat="1" ht="35" customHeight="1" spans="1:14">
      <c r="A5" s="13">
        <v>1</v>
      </c>
      <c r="B5" s="17" t="s">
        <v>26</v>
      </c>
      <c r="C5" s="17"/>
      <c r="D5" s="17"/>
      <c r="E5" s="13"/>
      <c r="F5" s="13"/>
      <c r="G5" s="13"/>
      <c r="H5" s="13"/>
      <c r="I5" s="13"/>
      <c r="J5" s="13"/>
      <c r="K5" s="27"/>
      <c r="L5" s="27"/>
      <c r="M5" s="27"/>
      <c r="N5" s="13"/>
    </row>
    <row r="6" s="4" customFormat="1" ht="95" customHeight="1" spans="1:14">
      <c r="A6" s="18">
        <v>1.1</v>
      </c>
      <c r="B6" s="19" t="s">
        <v>27</v>
      </c>
      <c r="C6" s="19" t="s">
        <v>28</v>
      </c>
      <c r="D6" s="19" t="s">
        <v>29</v>
      </c>
      <c r="E6" s="18" t="s">
        <v>30</v>
      </c>
      <c r="F6" s="18">
        <v>5453.99</v>
      </c>
      <c r="G6" s="18">
        <f>6877.45-42.92*2-100</f>
        <v>6691.61</v>
      </c>
      <c r="H6" s="18">
        <v>2180.65</v>
      </c>
      <c r="I6" s="18">
        <v>6237.65</v>
      </c>
      <c r="J6" s="18"/>
      <c r="K6" s="29">
        <f>SUM(F6:I6)</f>
        <v>20563.9</v>
      </c>
      <c r="L6" s="29"/>
      <c r="M6" s="29"/>
      <c r="N6" s="18"/>
    </row>
    <row r="7" s="4" customFormat="1" ht="136" customHeight="1" spans="1:14">
      <c r="A7" s="18">
        <v>1.2</v>
      </c>
      <c r="B7" s="19" t="s">
        <v>31</v>
      </c>
      <c r="C7" s="19" t="s">
        <v>65</v>
      </c>
      <c r="D7" s="19" t="s">
        <v>33</v>
      </c>
      <c r="E7" s="18" t="s">
        <v>30</v>
      </c>
      <c r="F7" s="18">
        <f>F6</f>
        <v>5453.99</v>
      </c>
      <c r="G7" s="18">
        <f>G6</f>
        <v>6691.61</v>
      </c>
      <c r="H7" s="18">
        <f>H6</f>
        <v>2180.65</v>
      </c>
      <c r="I7" s="18">
        <f>I6</f>
        <v>6237.65</v>
      </c>
      <c r="J7" s="18"/>
      <c r="K7" s="29">
        <f>K6</f>
        <v>20563.9</v>
      </c>
      <c r="L7" s="29"/>
      <c r="M7" s="29"/>
      <c r="N7" s="30"/>
    </row>
    <row r="8" s="5" customFormat="1" ht="35" customHeight="1" spans="1:14">
      <c r="A8" s="13">
        <v>2</v>
      </c>
      <c r="B8" s="17" t="s">
        <v>34</v>
      </c>
      <c r="C8" s="17"/>
      <c r="D8" s="17"/>
      <c r="E8" s="20"/>
      <c r="F8" s="20"/>
      <c r="G8" s="20"/>
      <c r="H8" s="20"/>
      <c r="I8" s="20"/>
      <c r="J8" s="20"/>
      <c r="K8" s="27"/>
      <c r="L8" s="27"/>
      <c r="M8" s="27"/>
      <c r="N8" s="31"/>
    </row>
    <row r="9" s="5" customFormat="1" ht="170" customHeight="1" spans="1:17">
      <c r="A9" s="18">
        <v>2.1</v>
      </c>
      <c r="B9" s="19" t="s">
        <v>35</v>
      </c>
      <c r="C9" s="19" t="s">
        <v>66</v>
      </c>
      <c r="D9" s="19" t="s">
        <v>29</v>
      </c>
      <c r="E9" s="18" t="s">
        <v>30</v>
      </c>
      <c r="F9" s="18">
        <f>F6</f>
        <v>5453.99</v>
      </c>
      <c r="G9" s="18">
        <f>G6</f>
        <v>6691.61</v>
      </c>
      <c r="H9" s="18">
        <f>H6</f>
        <v>2180.65</v>
      </c>
      <c r="I9" s="18">
        <f>I6</f>
        <v>6237.65</v>
      </c>
      <c r="J9" s="18"/>
      <c r="K9" s="29">
        <f>K6</f>
        <v>20563.9</v>
      </c>
      <c r="L9" s="27"/>
      <c r="M9" s="27"/>
      <c r="N9" s="30"/>
      <c r="Q9" s="36"/>
    </row>
    <row r="10" s="3" customFormat="1" ht="34" customHeight="1" spans="1:14">
      <c r="A10" s="15" t="s">
        <v>37</v>
      </c>
      <c r="B10" s="16"/>
      <c r="C10" s="16"/>
      <c r="D10" s="16"/>
      <c r="E10" s="16"/>
      <c r="F10" s="16"/>
      <c r="G10" s="16"/>
      <c r="H10" s="16"/>
      <c r="I10" s="16"/>
      <c r="J10" s="16"/>
      <c r="K10" s="16"/>
      <c r="L10" s="16"/>
      <c r="M10" s="16"/>
      <c r="N10" s="28"/>
    </row>
    <row r="11" s="3" customFormat="1" ht="35" customHeight="1" spans="1:14">
      <c r="A11" s="13">
        <v>3</v>
      </c>
      <c r="B11" s="17" t="s">
        <v>26</v>
      </c>
      <c r="C11" s="17"/>
      <c r="D11" s="17"/>
      <c r="E11" s="13"/>
      <c r="F11" s="13"/>
      <c r="G11" s="13"/>
      <c r="H11" s="13"/>
      <c r="I11" s="13"/>
      <c r="J11" s="13"/>
      <c r="K11" s="27"/>
      <c r="L11" s="27"/>
      <c r="M11" s="27"/>
      <c r="N11" s="13"/>
    </row>
    <row r="12" s="1" customFormat="1" ht="92" customHeight="1" spans="1:14">
      <c r="A12" s="18">
        <v>3.1</v>
      </c>
      <c r="B12" s="19" t="s">
        <v>38</v>
      </c>
      <c r="C12" s="19" t="s">
        <v>39</v>
      </c>
      <c r="D12" s="18" t="s">
        <v>29</v>
      </c>
      <c r="E12" s="18" t="s">
        <v>30</v>
      </c>
      <c r="F12" s="18"/>
      <c r="G12" s="18"/>
      <c r="H12" s="18"/>
      <c r="I12" s="18"/>
      <c r="J12" s="29">
        <f>42.92*2+100</f>
        <v>185.84</v>
      </c>
      <c r="K12" s="29">
        <f t="shared" ref="K12:K15" si="0">SUM(F12:J12)</f>
        <v>185.84</v>
      </c>
      <c r="L12" s="29"/>
      <c r="M12" s="29"/>
      <c r="N12" s="18" t="s">
        <v>67</v>
      </c>
    </row>
    <row r="13" s="6" customFormat="1" ht="89" customHeight="1" spans="1:14">
      <c r="A13" s="18">
        <v>3.2</v>
      </c>
      <c r="B13" s="19" t="s">
        <v>41</v>
      </c>
      <c r="C13" s="19" t="s">
        <v>42</v>
      </c>
      <c r="D13" s="19" t="s">
        <v>43</v>
      </c>
      <c r="E13" s="18" t="s">
        <v>30</v>
      </c>
      <c r="F13" s="18"/>
      <c r="G13" s="18"/>
      <c r="H13" s="18"/>
      <c r="I13" s="18"/>
      <c r="J13" s="29">
        <f>125.16+38*4+12+9</f>
        <v>298.16</v>
      </c>
      <c r="K13" s="29">
        <f t="shared" si="0"/>
        <v>298.16</v>
      </c>
      <c r="L13" s="32"/>
      <c r="M13" s="32"/>
      <c r="N13" s="18" t="s">
        <v>44</v>
      </c>
    </row>
    <row r="14" s="5" customFormat="1" ht="35" customHeight="1" spans="1:14">
      <c r="A14" s="13">
        <v>4</v>
      </c>
      <c r="B14" s="17" t="s">
        <v>34</v>
      </c>
      <c r="C14" s="17"/>
      <c r="D14" s="17"/>
      <c r="E14" s="20"/>
      <c r="F14" s="20"/>
      <c r="G14" s="20"/>
      <c r="H14" s="20"/>
      <c r="I14" s="20"/>
      <c r="J14" s="20"/>
      <c r="K14" s="27"/>
      <c r="L14" s="27"/>
      <c r="M14" s="27"/>
      <c r="N14" s="31"/>
    </row>
    <row r="15" s="5" customFormat="1" ht="144" customHeight="1" spans="1:14">
      <c r="A15" s="18">
        <v>4.1</v>
      </c>
      <c r="B15" s="19" t="s">
        <v>45</v>
      </c>
      <c r="C15" s="19" t="s">
        <v>46</v>
      </c>
      <c r="D15" s="18" t="s">
        <v>68</v>
      </c>
      <c r="E15" s="18" t="s">
        <v>30</v>
      </c>
      <c r="F15" s="18"/>
      <c r="G15" s="18"/>
      <c r="H15" s="18"/>
      <c r="I15" s="18"/>
      <c r="J15" s="29">
        <f>J12</f>
        <v>185.84</v>
      </c>
      <c r="K15" s="29">
        <f t="shared" si="0"/>
        <v>185.84</v>
      </c>
      <c r="L15" s="27"/>
      <c r="M15" s="27"/>
      <c r="N15" s="18" t="s">
        <v>67</v>
      </c>
    </row>
    <row r="16" s="5" customFormat="1" ht="82" customHeight="1" spans="1:14">
      <c r="A16" s="18">
        <v>4.2</v>
      </c>
      <c r="B16" s="19" t="s">
        <v>47</v>
      </c>
      <c r="C16" s="19" t="s">
        <v>48</v>
      </c>
      <c r="D16" s="19" t="s">
        <v>49</v>
      </c>
      <c r="E16" s="18" t="s">
        <v>30</v>
      </c>
      <c r="F16" s="18"/>
      <c r="G16" s="18"/>
      <c r="H16" s="18"/>
      <c r="I16" s="18"/>
      <c r="J16" s="18"/>
      <c r="K16" s="29">
        <v>1</v>
      </c>
      <c r="L16" s="29"/>
      <c r="M16" s="29"/>
      <c r="N16" s="18" t="s">
        <v>50</v>
      </c>
    </row>
    <row r="17" s="7" customFormat="1" ht="78" customHeight="1" spans="1:14">
      <c r="A17" s="18">
        <v>4.3</v>
      </c>
      <c r="B17" s="19" t="s">
        <v>51</v>
      </c>
      <c r="C17" s="19" t="s">
        <v>48</v>
      </c>
      <c r="D17" s="19" t="s">
        <v>52</v>
      </c>
      <c r="E17" s="18" t="s">
        <v>30</v>
      </c>
      <c r="F17" s="18"/>
      <c r="G17" s="18"/>
      <c r="H17" s="18"/>
      <c r="I17" s="18"/>
      <c r="J17" s="29">
        <f>J13</f>
        <v>298.16</v>
      </c>
      <c r="K17" s="29">
        <f>SUM(F17:J17)</f>
        <v>298.16</v>
      </c>
      <c r="L17" s="29"/>
      <c r="M17" s="29"/>
      <c r="N17" s="18" t="s">
        <v>53</v>
      </c>
    </row>
    <row r="18" s="7" customFormat="1" ht="30" customHeight="1" spans="1:14">
      <c r="A18" s="13">
        <v>5</v>
      </c>
      <c r="B18" s="21" t="s">
        <v>54</v>
      </c>
      <c r="C18" s="21"/>
      <c r="D18" s="21"/>
      <c r="E18" s="21" t="s">
        <v>55</v>
      </c>
      <c r="F18" s="21"/>
      <c r="G18" s="21"/>
      <c r="H18" s="21"/>
      <c r="I18" s="21"/>
      <c r="J18" s="21"/>
      <c r="K18" s="33"/>
      <c r="L18" s="34"/>
      <c r="M18" s="34"/>
      <c r="N18" s="35"/>
    </row>
    <row r="19" s="7" customFormat="1" ht="30" customHeight="1" spans="1:14">
      <c r="A19" s="13">
        <v>6</v>
      </c>
      <c r="B19" s="21" t="s">
        <v>69</v>
      </c>
      <c r="C19" s="21"/>
      <c r="D19" s="21"/>
      <c r="E19" s="21" t="s">
        <v>55</v>
      </c>
      <c r="F19" s="21"/>
      <c r="G19" s="21"/>
      <c r="H19" s="21"/>
      <c r="I19" s="21"/>
      <c r="J19" s="21"/>
      <c r="K19" s="33"/>
      <c r="L19" s="34"/>
      <c r="M19" s="34"/>
      <c r="N19" s="35"/>
    </row>
    <row r="20" s="7" customFormat="1" ht="30" customHeight="1" spans="1:14">
      <c r="A20" s="13">
        <v>7</v>
      </c>
      <c r="B20" s="21" t="s">
        <v>70</v>
      </c>
      <c r="C20" s="21"/>
      <c r="D20" s="21"/>
      <c r="E20" s="21" t="s">
        <v>55</v>
      </c>
      <c r="F20" s="21"/>
      <c r="G20" s="21"/>
      <c r="H20" s="21"/>
      <c r="I20" s="21"/>
      <c r="J20" s="21"/>
      <c r="K20" s="33"/>
      <c r="L20" s="34"/>
      <c r="M20" s="34"/>
      <c r="N20" s="35"/>
    </row>
    <row r="21" s="1" customFormat="1" ht="204" customHeight="1" spans="1:14">
      <c r="A21" s="22" t="s">
        <v>71</v>
      </c>
      <c r="B21" s="23"/>
      <c r="C21" s="23"/>
      <c r="D21" s="23"/>
      <c r="E21" s="23"/>
      <c r="F21" s="23"/>
      <c r="G21" s="23"/>
      <c r="H21" s="23"/>
      <c r="I21" s="23"/>
      <c r="J21" s="23"/>
      <c r="K21" s="23"/>
      <c r="L21" s="23"/>
      <c r="M21" s="23"/>
      <c r="N21" s="23"/>
    </row>
    <row r="22" s="1" customFormat="1" ht="30" customHeight="1" spans="2:14">
      <c r="B22" s="24" t="s">
        <v>72</v>
      </c>
      <c r="C22" s="24"/>
      <c r="D22" s="24" t="s">
        <v>73</v>
      </c>
      <c r="K22" s="9"/>
      <c r="L22" s="9"/>
      <c r="M22" s="9"/>
      <c r="N22" s="8"/>
    </row>
    <row r="23" s="1" customFormat="1" ht="20.25" spans="2:14">
      <c r="B23" s="24"/>
      <c r="C23" s="24"/>
      <c r="D23" s="24"/>
      <c r="K23" s="9"/>
      <c r="L23" s="9"/>
      <c r="M23" s="9"/>
      <c r="N23" s="8"/>
    </row>
  </sheetData>
  <mergeCells count="6">
    <mergeCell ref="A1:N1"/>
    <mergeCell ref="A2:E2"/>
    <mergeCell ref="K2:L2"/>
    <mergeCell ref="A4:N4"/>
    <mergeCell ref="A10:N10"/>
    <mergeCell ref="A21:N21"/>
  </mergeCells>
  <pageMargins left="0.751388888888889" right="0.751388888888889" top="0.432638888888889" bottom="0.393055555555556" header="0.5" footer="0.5"/>
  <pageSetup paperSize="9" scale="62"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汇总</vt:lpstr>
      <vt:lpstr>污水厂</vt:lpstr>
      <vt:lpstr>供水厂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招采中心2</cp:lastModifiedBy>
  <dcterms:created xsi:type="dcterms:W3CDTF">2021-06-17T13:48:00Z</dcterms:created>
  <dcterms:modified xsi:type="dcterms:W3CDTF">2025-09-16T03:55:51Z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6E3EDE66EAA84C669178D9EC519BC937_13</vt:lpwstr>
  </property>
  <property fmtid="{D5CDD505-2E9C-101B-9397-08002B2CF9AE}" pid="3" name="KSOProductBuildVer">
    <vt:lpwstr>2052-12.1.0.22529</vt:lpwstr>
  </property>
</Properties>
</file>