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08"/>
  </bookViews>
  <sheets>
    <sheet name="招标清单" sheetId="9" r:id="rId1"/>
  </sheets>
  <definedNames>
    <definedName name="_xlnm.Print_Titles" localSheetId="0">招标清单!$1:$3</definedName>
    <definedName name="_xlnm.Print_Area" localSheetId="0">招标清单!$A$1:$L$27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<sst xmlns="http://schemas.openxmlformats.org/spreadsheetml/2006/main" count="106" uniqueCount="63">
  <si>
    <t>钢筋工程招标清单2025.8.5</t>
  </si>
  <si>
    <t>工程名称：南京现代表面处理科技产业中心项目B地块</t>
  </si>
  <si>
    <t>序号</t>
  </si>
  <si>
    <t>名称</t>
  </si>
  <si>
    <t>分包形式</t>
  </si>
  <si>
    <t>工程量计算规则</t>
  </si>
  <si>
    <t>计量
单位</t>
  </si>
  <si>
    <t>暂定
工程量A</t>
  </si>
  <si>
    <t>人工费B
（元）</t>
  </si>
  <si>
    <t>主材费C
（元）</t>
  </si>
  <si>
    <t>除主材、人工费、税金以外的其他费用D
（元）</t>
  </si>
  <si>
    <t>不含税
综合单价E=B+C+D
（元）</t>
  </si>
  <si>
    <t>不含税
综合合价F=A*E
（元）</t>
  </si>
  <si>
    <t>备注</t>
  </si>
  <si>
    <t>一</t>
  </si>
  <si>
    <t>水资源中心、双氧水罐池、地磅基础工程</t>
  </si>
  <si>
    <t>现浇构件钢筋制作、绑扎（水资源中心、双氧水罐池、地磅）</t>
  </si>
  <si>
    <t>包人工包机械
包辅材</t>
  </si>
  <si>
    <t>工程量计算规则执行《2014江苏省建筑与装饰工程计价定额》</t>
  </si>
  <si>
    <t>t</t>
  </si>
  <si>
    <t>/</t>
  </si>
  <si>
    <t>单价已包含本工程所需的隔离网制作、安装费用，不再单独计价</t>
  </si>
  <si>
    <r>
      <t>剥肋滚压直螺纹套筒制作、安装（直径</t>
    </r>
    <r>
      <rPr>
        <sz val="11"/>
        <color rgb="FFFF0000"/>
        <rFont val="宋体"/>
        <charset val="134"/>
      </rPr>
      <t>φ≥20</t>
    </r>
    <r>
      <rPr>
        <sz val="11"/>
        <rFont val="宋体"/>
        <charset val="134"/>
      </rPr>
      <t>）</t>
    </r>
  </si>
  <si>
    <t>包工包料</t>
  </si>
  <si>
    <t>工程量计算规则执行《2014江苏省建筑与装饰工程计价定额》，最终结算量按80%计算。</t>
  </si>
  <si>
    <t>个</t>
  </si>
  <si>
    <t>例如：按图纸及计量规则算出钢筋套筒为100个，则最终结算量为100*80%=80个</t>
  </si>
  <si>
    <t>止水钢板安装</t>
  </si>
  <si>
    <t>按实结算，以实际完成米计算</t>
  </si>
  <si>
    <t>M</t>
  </si>
  <si>
    <t>水资源中心、双氧水罐池、地磅基础工程小计</t>
  </si>
  <si>
    <t>元</t>
  </si>
  <si>
    <t>二</t>
  </si>
  <si>
    <t>综合楼、门卫室4、门卫室5工程</t>
  </si>
  <si>
    <t>现浇构件钢筋制作、绑扎（综合楼±0以下地下室工程）</t>
  </si>
  <si>
    <t>现浇构件钢筋制作、绑扎（综合楼±0以上部分）</t>
  </si>
  <si>
    <t>按建筑面积计算（不含地下室），工程量计算规则执行《建筑工程建筑面积计算规范（GB/T50353-2013）》</t>
  </si>
  <si>
    <t>m2</t>
  </si>
  <si>
    <t>现浇构件钢筋制作、绑扎（门卫室4、门卫室5）</t>
  </si>
  <si>
    <t>按建筑面积计算，工程量计算规则执行《建筑工程建筑面积计算规范（GB/T50353-2013）》</t>
  </si>
  <si>
    <r>
      <t>剥肋滚压直螺纹套筒制作、安装（综合楼±0以下地下室工程）（直径φ</t>
    </r>
    <r>
      <rPr>
        <sz val="11"/>
        <color rgb="FFFF0000"/>
        <rFont val="宋体"/>
        <charset val="134"/>
      </rPr>
      <t>≥20</t>
    </r>
    <r>
      <rPr>
        <sz val="11"/>
        <rFont val="宋体"/>
        <charset val="134"/>
      </rPr>
      <t>）</t>
    </r>
  </si>
  <si>
    <r>
      <t>剥肋滚压直螺纹套筒制作、安装（综合楼地上工程及门卫室4、门卫室5）（直径</t>
    </r>
    <r>
      <rPr>
        <sz val="11"/>
        <color rgb="FFFF0000"/>
        <rFont val="宋体"/>
        <charset val="134"/>
      </rPr>
      <t>φ≥20</t>
    </r>
    <r>
      <rPr>
        <sz val="11"/>
        <rFont val="宋体"/>
        <charset val="134"/>
      </rPr>
      <t>）</t>
    </r>
  </si>
  <si>
    <t>按建筑面积计算（不含综合楼地下室），工程量计算规则执行《建筑工程建筑面积计算规范（GB/T50353-2013）》</t>
  </si>
  <si>
    <t>综合楼、门卫室4、门卫室5工程小计</t>
  </si>
  <si>
    <t>三</t>
  </si>
  <si>
    <t>除第一、第二项以外的其他零星、附属工程</t>
  </si>
  <si>
    <t>现浇构件钢筋制作、绑扎-包含雨水沟、沉沙井、拍门井、雨水控制井、污水集水池、雨水口、电缆井、电缆沟、水表井、隔油池等室外所有零星附属工程</t>
  </si>
  <si>
    <t>按实结算，以实际完成重量计算</t>
  </si>
  <si>
    <t>详见AB地块管综图，B地块给排水总平图/B地块强电总图</t>
  </si>
  <si>
    <t>安全文明工程钢筋制作、绑扎（如化粪池、塔吊基础、施工电梯基础等）</t>
  </si>
  <si>
    <t>除第一、第二项以外的其他零星、附属工程小计</t>
  </si>
  <si>
    <t>四</t>
  </si>
  <si>
    <t>植筋工程</t>
  </si>
  <si>
    <t>植筋工程（不分直径）</t>
  </si>
  <si>
    <r>
      <rPr>
        <sz val="11"/>
        <rFont val="宋体"/>
        <charset val="134"/>
      </rPr>
      <t>工作内容：包含植筋胶植筋</t>
    </r>
    <r>
      <rPr>
        <b/>
        <sz val="11"/>
        <rFont val="宋体"/>
        <charset val="134"/>
      </rPr>
      <t>（植筋胶乙供）</t>
    </r>
    <r>
      <rPr>
        <sz val="11"/>
        <rFont val="宋体"/>
        <charset val="134"/>
      </rPr>
      <t>、测量、放线、定位、钻孔、清孔、植筋、固化等工序。</t>
    </r>
  </si>
  <si>
    <t>植筋工程小计</t>
  </si>
  <si>
    <t>五</t>
  </si>
  <si>
    <t>不含税工程合计（一+二+三+四）</t>
  </si>
  <si>
    <t>六</t>
  </si>
  <si>
    <r>
      <rPr>
        <b/>
        <sz val="12"/>
        <rFont val="宋体"/>
        <charset val="134"/>
      </rPr>
      <t>税金（含税</t>
    </r>
    <r>
      <rPr>
        <b/>
        <u/>
        <sz val="12"/>
        <rFont val="宋体"/>
        <charset val="134"/>
      </rPr>
      <t xml:space="preserve">   %</t>
    </r>
    <r>
      <rPr>
        <b/>
        <sz val="12"/>
        <rFont val="宋体"/>
        <charset val="134"/>
      </rPr>
      <t>）</t>
    </r>
  </si>
  <si>
    <t>七</t>
  </si>
  <si>
    <t>含税工程合计（五+六）</t>
  </si>
  <si>
    <r>
      <t>备注：
1、以上价格为含税价，开具票面</t>
    </r>
    <r>
      <rPr>
        <u/>
        <sz val="12"/>
        <rFont val="宋体"/>
        <charset val="134"/>
      </rPr>
      <t xml:space="preserve">    %</t>
    </r>
    <r>
      <rPr>
        <sz val="12"/>
        <rFont val="宋体"/>
        <charset val="134"/>
      </rPr>
      <t>增值税专用发票（税率按国家政策执行，造价随之调整）。
2、单价包含完成本项目图纸范围内的全部钢筋工程</t>
    </r>
    <r>
      <rPr>
        <b/>
        <sz val="12"/>
        <rFont val="宋体"/>
        <charset val="134"/>
      </rPr>
      <t>（预制板钢筋除外）</t>
    </r>
    <r>
      <rPr>
        <sz val="12"/>
        <rFont val="宋体"/>
        <charset val="134"/>
      </rPr>
      <t>，包含用地红线外60米以内场地的钢筋二次转运。
3、本工程总建筑面积约56194.14m2，包含水资源中心、综合楼、双氧水罐池、门卫室4、门卫室4及本地块其他所有附属工程。
4、</t>
    </r>
    <r>
      <rPr>
        <b/>
        <sz val="12"/>
        <rFont val="宋体"/>
        <charset val="134"/>
      </rPr>
      <t xml:space="preserve">本工程钢筋、止水钢板材料甲供，其余所有辅材、钢筋加工机械均由乙方提供并包含在综合单价内。
5、 其他费用D：包含辅材、机械费、措施费、管理费、利润等除主材、人工费及税金以外的其他所有费用。
6、钢筋制作、绑扎按建筑面积计算部分，其单价已综合考虑马凳筋、铁件等措施筋制作、安装费用，结算时不单独增加费用。
</t>
    </r>
    <r>
      <rPr>
        <b/>
        <sz val="12"/>
        <color rgb="FFFF0000"/>
        <rFont val="宋体"/>
        <charset val="134"/>
      </rPr>
      <t>7、报价包括完成叠合预制板与现浇混凝土钢筋相互的各种连结，不再另行计费。</t>
    </r>
    <r>
      <rPr>
        <sz val="12"/>
        <rFont val="宋体"/>
        <charset val="134"/>
      </rPr>
      <t xml:space="preserve">
8、其余包含施工内容详见合同条款。
9、本次招标清单编制依据：①根据B地块水资源中心、B地块综合楼审图通过版施工图纸进行编制；②双氧水罐池、门卫室4、门卫室5未收到施工图，双氧水罐池工程量参考初期雨水池单方含量暂估，门卫室4及门卫室5根据B地块总平面图建筑面积计算；③室外零星附属工程根据《AB地块室外管综图6.20》版施工图纸进行编制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</si>
</sst>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</numFmts>
  <fonts count="35">
    <font>
      <sz val="9"/>
      <color theme="1"/>
      <name val="??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name val="??"/>
      <charset val="134"/>
      <scheme val="minor"/>
    </font>
    <font>
      <sz val="9"/>
      <name val="??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u/>
      <sz val="12"/>
      <name val="宋体"/>
      <charset val="134"/>
    </font>
    <font>
      <b/>
      <sz val="12"/>
      <color rgb="FFFF0000"/>
      <name val="宋体"/>
      <charset val="134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1" fillId="0" borderId="0"/>
    <xf numFmtId="0" fontId="0" fillId="0" borderId="0"/>
  </cellStyleXfs>
  <cellXfs count="47">
    <xf numFmtId="0" fontId="0" fillId="0" borderId="0" xfId="50"/>
    <xf numFmtId="0" fontId="1" fillId="0" borderId="0" xfId="50" applyFont="1" applyFill="1" applyAlignment="1">
      <alignment vertical="center"/>
    </xf>
    <xf numFmtId="0" fontId="2" fillId="0" borderId="0" xfId="50" applyFont="1" applyFill="1" applyAlignment="1">
      <alignment horizontal="center"/>
    </xf>
    <xf numFmtId="0" fontId="3" fillId="0" borderId="0" xfId="50" applyFont="1" applyFill="1"/>
    <xf numFmtId="0" fontId="4" fillId="0" borderId="0" xfId="50" applyFont="1" applyFill="1"/>
    <xf numFmtId="0" fontId="5" fillId="0" borderId="0" xfId="50" applyFont="1" applyFill="1"/>
    <xf numFmtId="0" fontId="2" fillId="0" borderId="0" xfId="50" applyFont="1" applyFill="1"/>
    <xf numFmtId="0" fontId="2" fillId="0" borderId="0" xfId="50" applyFont="1" applyFill="1" applyAlignment="1">
      <alignment horizontal="center" vertical="center"/>
    </xf>
    <xf numFmtId="0" fontId="5" fillId="0" borderId="0" xfId="50" applyFont="1" applyFill="1" applyAlignment="1">
      <alignment horizontal="left"/>
    </xf>
    <xf numFmtId="0" fontId="5" fillId="0" borderId="0" xfId="50" applyFont="1" applyFill="1" applyAlignment="1">
      <alignment horizontal="center"/>
    </xf>
    <xf numFmtId="176" fontId="5" fillId="0" borderId="0" xfId="50" applyNumberFormat="1" applyFont="1" applyFill="1" applyAlignment="1">
      <alignment horizontal="center"/>
    </xf>
    <xf numFmtId="0" fontId="6" fillId="0" borderId="0" xfId="50" applyFont="1" applyFill="1" applyAlignment="1">
      <alignment horizontal="center" vertical="center" wrapText="1"/>
    </xf>
    <xf numFmtId="0" fontId="6" fillId="0" borderId="0" xfId="50" applyFont="1" applyFill="1" applyAlignment="1">
      <alignment horizontal="left" vertical="center" wrapText="1"/>
    </xf>
    <xf numFmtId="176" fontId="6" fillId="0" borderId="0" xfId="50" applyNumberFormat="1" applyFont="1" applyFill="1" applyAlignment="1">
      <alignment horizontal="center" vertical="center" wrapText="1"/>
    </xf>
    <xf numFmtId="0" fontId="7" fillId="0" borderId="0" xfId="50" applyFont="1" applyFill="1" applyAlignment="1">
      <alignment horizontal="left" vertical="center" wrapText="1"/>
    </xf>
    <xf numFmtId="0" fontId="7" fillId="0" borderId="0" xfId="50" applyFont="1" applyFill="1" applyAlignment="1">
      <alignment horizontal="center" vertical="center" wrapText="1"/>
    </xf>
    <xf numFmtId="176" fontId="7" fillId="0" borderId="0" xfId="50" applyNumberFormat="1" applyFont="1" applyFill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left" vertical="center" wrapText="1"/>
    </xf>
    <xf numFmtId="0" fontId="7" fillId="0" borderId="3" xfId="50" applyFont="1" applyFill="1" applyBorder="1" applyAlignment="1">
      <alignment horizontal="left" vertical="center" wrapText="1"/>
    </xf>
    <xf numFmtId="0" fontId="7" fillId="0" borderId="4" xfId="50" applyFont="1" applyFill="1" applyBorder="1" applyAlignment="1">
      <alignment horizontal="left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left" vertical="center" wrapText="1"/>
    </xf>
    <xf numFmtId="177" fontId="9" fillId="0" borderId="1" xfId="50" applyNumberFormat="1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9" fillId="0" borderId="1" xfId="50" applyNumberFormat="1" applyFont="1" applyFill="1" applyBorder="1" applyAlignment="1">
      <alignment horizontal="center" vertical="center" wrapText="1"/>
    </xf>
    <xf numFmtId="178" fontId="8" fillId="0" borderId="1" xfId="5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center" vertical="center"/>
    </xf>
    <xf numFmtId="0" fontId="10" fillId="0" borderId="4" xfId="5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left" vertical="center"/>
    </xf>
    <xf numFmtId="0" fontId="11" fillId="0" borderId="1" xfId="50" applyFont="1" applyFill="1" applyBorder="1" applyAlignment="1">
      <alignment horizontal="left" vertical="center" wrapText="1"/>
    </xf>
    <xf numFmtId="0" fontId="11" fillId="0" borderId="1" xfId="50" applyFont="1" applyFill="1" applyBorder="1" applyAlignment="1">
      <alignment horizontal="left" vertical="center"/>
    </xf>
    <xf numFmtId="0" fontId="7" fillId="0" borderId="1" xfId="50" applyFont="1" applyFill="1" applyBorder="1" applyAlignment="1">
      <alignment horizontal="left" vertical="center" wrapText="1"/>
    </xf>
    <xf numFmtId="176" fontId="8" fillId="0" borderId="1" xfId="50" applyNumberFormat="1" applyFont="1" applyFill="1" applyBorder="1" applyAlignment="1">
      <alignment horizontal="left" vertical="center" wrapText="1"/>
    </xf>
    <xf numFmtId="176" fontId="7" fillId="0" borderId="1" xfId="50" applyNumberFormat="1" applyFont="1" applyFill="1" applyBorder="1" applyAlignment="1">
      <alignment horizontal="left" vertical="center" wrapText="1"/>
    </xf>
    <xf numFmtId="176" fontId="8" fillId="0" borderId="5" xfId="50" applyNumberFormat="1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outlinePr summaryBelow="0"/>
  </sheetPr>
  <dimension ref="A1:L27"/>
  <sheetViews>
    <sheetView showGridLines="0" tabSelected="1" view="pageBreakPreview" zoomScaleNormal="100" workbookViewId="0">
      <pane ySplit="3" topLeftCell="A10" activePane="bottomLeft" state="frozen"/>
      <selection/>
      <selection pane="bottomLeft" activeCell="B3" sqref="B3"/>
    </sheetView>
  </sheetViews>
  <sheetFormatPr defaultColWidth="9" defaultRowHeight="12"/>
  <cols>
    <col min="1" max="1" width="6.28571428571429" style="5" customWidth="1"/>
    <col min="2" max="2" width="34.2857142857143" style="8" customWidth="1"/>
    <col min="3" max="3" width="15.8571428571429" style="9" customWidth="1"/>
    <col min="4" max="4" width="39.2857142857143" style="9" customWidth="1"/>
    <col min="5" max="5" width="5.71428571428571" style="5" customWidth="1"/>
    <col min="6" max="8" width="10.7142857142857" style="10" customWidth="1"/>
    <col min="9" max="9" width="16.5714285714286" style="10" customWidth="1"/>
    <col min="10" max="11" width="11.7142857142857" style="10" customWidth="1"/>
    <col min="12" max="12" width="24.8571428571429" style="8" customWidth="1"/>
    <col min="13" max="16378" width="9" style="5"/>
    <col min="16379" max="16384" width="9" style="4"/>
  </cols>
  <sheetData>
    <row r="1" ht="36" customHeight="1" spans="1:12">
      <c r="A1" s="11" t="s">
        <v>0</v>
      </c>
      <c r="B1" s="12"/>
      <c r="C1" s="11"/>
      <c r="D1" s="11"/>
      <c r="E1" s="11"/>
      <c r="F1" s="13"/>
      <c r="G1" s="13"/>
      <c r="H1" s="13"/>
      <c r="I1" s="13"/>
      <c r="J1" s="13"/>
      <c r="K1" s="13"/>
      <c r="L1" s="12"/>
    </row>
    <row r="2" s="1" customFormat="1" ht="20" customHeight="1" spans="1:12">
      <c r="A2" s="14" t="s">
        <v>1</v>
      </c>
      <c r="B2" s="14"/>
      <c r="C2" s="15"/>
      <c r="D2" s="15"/>
      <c r="E2" s="14"/>
      <c r="F2" s="16"/>
      <c r="G2" s="16"/>
      <c r="H2" s="16"/>
      <c r="I2" s="16"/>
      <c r="J2" s="16"/>
      <c r="K2" s="16"/>
      <c r="L2" s="14"/>
    </row>
    <row r="3" s="2" customFormat="1" ht="63" customHeight="1" spans="1:12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7" t="s">
        <v>13</v>
      </c>
    </row>
    <row r="4" s="3" customFormat="1" ht="54" customHeight="1" spans="1:12">
      <c r="A4" s="17" t="s">
        <v>14</v>
      </c>
      <c r="B4" s="19" t="s">
        <v>15</v>
      </c>
      <c r="C4" s="20"/>
      <c r="D4" s="21"/>
      <c r="E4" s="17"/>
      <c r="F4" s="18"/>
      <c r="G4" s="18"/>
      <c r="H4" s="18"/>
      <c r="I4" s="18"/>
      <c r="J4" s="18"/>
      <c r="K4" s="18"/>
      <c r="L4" s="41"/>
    </row>
    <row r="5" s="4" customFormat="1" ht="56" customHeight="1" outlineLevel="1" spans="1:12">
      <c r="A5" s="22">
        <v>1</v>
      </c>
      <c r="B5" s="23" t="s">
        <v>16</v>
      </c>
      <c r="C5" s="22" t="s">
        <v>17</v>
      </c>
      <c r="D5" s="22" t="s">
        <v>18</v>
      </c>
      <c r="E5" s="22" t="s">
        <v>19</v>
      </c>
      <c r="F5" s="24">
        <f>414.216+986.331+3954.99+(140*62.69/1000)+(3.114)</f>
        <v>5367.4276</v>
      </c>
      <c r="G5" s="25"/>
      <c r="H5" s="25" t="s">
        <v>20</v>
      </c>
      <c r="I5" s="25"/>
      <c r="J5" s="25"/>
      <c r="K5" s="25"/>
      <c r="L5" s="23" t="s">
        <v>21</v>
      </c>
    </row>
    <row r="6" s="5" customFormat="1" ht="66" customHeight="1" outlineLevel="1" spans="1:12">
      <c r="A6" s="22">
        <v>2</v>
      </c>
      <c r="B6" s="23" t="s">
        <v>22</v>
      </c>
      <c r="C6" s="22" t="s">
        <v>23</v>
      </c>
      <c r="D6" s="22" t="s">
        <v>24</v>
      </c>
      <c r="E6" s="26" t="s">
        <v>25</v>
      </c>
      <c r="F6" s="27">
        <f>2056+5945*80%+24659*0.8</f>
        <v>26539.2</v>
      </c>
      <c r="G6" s="25"/>
      <c r="H6" s="25"/>
      <c r="I6" s="25"/>
      <c r="J6" s="25"/>
      <c r="K6" s="25"/>
      <c r="L6" s="22" t="s">
        <v>26</v>
      </c>
    </row>
    <row r="7" s="5" customFormat="1" ht="52" customHeight="1" outlineLevel="1" spans="1:12">
      <c r="A7" s="22">
        <v>3</v>
      </c>
      <c r="B7" s="23" t="s">
        <v>27</v>
      </c>
      <c r="C7" s="22" t="s">
        <v>17</v>
      </c>
      <c r="D7" s="22" t="s">
        <v>28</v>
      </c>
      <c r="E7" s="26" t="s">
        <v>29</v>
      </c>
      <c r="F7" s="25">
        <f>660+(1524.83+128.2*2)+5353.79</f>
        <v>7795.02</v>
      </c>
      <c r="G7" s="25"/>
      <c r="H7" s="25" t="s">
        <v>20</v>
      </c>
      <c r="I7" s="25"/>
      <c r="J7" s="25"/>
      <c r="K7" s="25"/>
      <c r="L7" s="22"/>
    </row>
    <row r="8" s="6" customFormat="1" ht="43" customHeight="1" spans="1:12">
      <c r="A8" s="17"/>
      <c r="B8" s="19" t="s">
        <v>30</v>
      </c>
      <c r="C8" s="20"/>
      <c r="D8" s="21"/>
      <c r="E8" s="28" t="s">
        <v>31</v>
      </c>
      <c r="F8" s="18"/>
      <c r="G8" s="18"/>
      <c r="H8" s="18"/>
      <c r="I8" s="18"/>
      <c r="J8" s="18"/>
      <c r="K8" s="18"/>
      <c r="L8" s="17"/>
    </row>
    <row r="9" s="3" customFormat="1" ht="54" customHeight="1" spans="1:12">
      <c r="A9" s="17" t="s">
        <v>32</v>
      </c>
      <c r="B9" s="19" t="s">
        <v>33</v>
      </c>
      <c r="C9" s="20"/>
      <c r="D9" s="21"/>
      <c r="E9" s="17"/>
      <c r="F9" s="18"/>
      <c r="G9" s="18"/>
      <c r="H9" s="18"/>
      <c r="I9" s="18"/>
      <c r="J9" s="18"/>
      <c r="K9" s="18"/>
      <c r="L9" s="41"/>
    </row>
    <row r="10" s="5" customFormat="1" ht="54" customHeight="1" outlineLevel="1" spans="1:12">
      <c r="A10" s="22">
        <v>1</v>
      </c>
      <c r="B10" s="23" t="s">
        <v>34</v>
      </c>
      <c r="C10" s="22" t="s">
        <v>17</v>
      </c>
      <c r="D10" s="22" t="s">
        <v>18</v>
      </c>
      <c r="E10" s="22" t="s">
        <v>19</v>
      </c>
      <c r="F10" s="24">
        <v>514.44</v>
      </c>
      <c r="G10" s="25"/>
      <c r="H10" s="25" t="s">
        <v>20</v>
      </c>
      <c r="I10" s="25"/>
      <c r="J10" s="25"/>
      <c r="K10" s="25"/>
      <c r="L10" s="23" t="s">
        <v>21</v>
      </c>
    </row>
    <row r="11" s="4" customFormat="1" ht="65" customHeight="1" outlineLevel="1" spans="1:12">
      <c r="A11" s="22">
        <v>2</v>
      </c>
      <c r="B11" s="23" t="s">
        <v>35</v>
      </c>
      <c r="C11" s="22" t="s">
        <v>17</v>
      </c>
      <c r="D11" s="22" t="s">
        <v>36</v>
      </c>
      <c r="E11" s="22" t="s">
        <v>37</v>
      </c>
      <c r="F11" s="25">
        <v>20160.17</v>
      </c>
      <c r="G11" s="25"/>
      <c r="H11" s="25" t="s">
        <v>20</v>
      </c>
      <c r="I11" s="25"/>
      <c r="J11" s="25"/>
      <c r="K11" s="25"/>
      <c r="L11" s="23" t="s">
        <v>21</v>
      </c>
    </row>
    <row r="12" s="4" customFormat="1" ht="65" customHeight="1" outlineLevel="1" spans="1:12">
      <c r="A12" s="22">
        <v>3</v>
      </c>
      <c r="B12" s="23" t="s">
        <v>38</v>
      </c>
      <c r="C12" s="22" t="s">
        <v>17</v>
      </c>
      <c r="D12" s="22" t="s">
        <v>39</v>
      </c>
      <c r="E12" s="22" t="s">
        <v>37</v>
      </c>
      <c r="F12" s="25">
        <f>12.78*2</f>
        <v>25.56</v>
      </c>
      <c r="G12" s="25"/>
      <c r="H12" s="25" t="s">
        <v>20</v>
      </c>
      <c r="I12" s="25"/>
      <c r="J12" s="25"/>
      <c r="K12" s="25"/>
      <c r="L12" s="23" t="s">
        <v>21</v>
      </c>
    </row>
    <row r="13" s="5" customFormat="1" ht="66" customHeight="1" outlineLevel="1" spans="1:12">
      <c r="A13" s="22">
        <v>4</v>
      </c>
      <c r="B13" s="23" t="s">
        <v>40</v>
      </c>
      <c r="C13" s="22" t="s">
        <v>23</v>
      </c>
      <c r="D13" s="22" t="s">
        <v>24</v>
      </c>
      <c r="E13" s="26" t="s">
        <v>25</v>
      </c>
      <c r="F13" s="29">
        <f>3336*0.8</f>
        <v>2668.8</v>
      </c>
      <c r="G13" s="25"/>
      <c r="H13" s="25"/>
      <c r="I13" s="25"/>
      <c r="J13" s="25"/>
      <c r="K13" s="25"/>
      <c r="L13" s="22" t="s">
        <v>26</v>
      </c>
    </row>
    <row r="14" s="5" customFormat="1" ht="66" customHeight="1" outlineLevel="1" spans="1:12">
      <c r="A14" s="22">
        <v>5</v>
      </c>
      <c r="B14" s="23" t="s">
        <v>41</v>
      </c>
      <c r="C14" s="22" t="s">
        <v>23</v>
      </c>
      <c r="D14" s="22" t="s">
        <v>42</v>
      </c>
      <c r="E14" s="22" t="s">
        <v>37</v>
      </c>
      <c r="F14" s="30">
        <f>+F11</f>
        <v>20160.17</v>
      </c>
      <c r="G14" s="25"/>
      <c r="H14" s="25"/>
      <c r="I14" s="25"/>
      <c r="J14" s="25"/>
      <c r="K14" s="25"/>
      <c r="L14" s="22" t="s">
        <v>26</v>
      </c>
    </row>
    <row r="15" s="5" customFormat="1" ht="47" customHeight="1" outlineLevel="1" spans="1:12">
      <c r="A15" s="22">
        <v>6</v>
      </c>
      <c r="B15" s="23" t="s">
        <v>27</v>
      </c>
      <c r="C15" s="22" t="s">
        <v>17</v>
      </c>
      <c r="D15" s="22" t="s">
        <v>28</v>
      </c>
      <c r="E15" s="26" t="s">
        <v>29</v>
      </c>
      <c r="F15" s="30">
        <f>38.1*2+4*2*2+38.1*2</f>
        <v>168.4</v>
      </c>
      <c r="G15" s="25"/>
      <c r="H15" s="25" t="s">
        <v>20</v>
      </c>
      <c r="I15" s="25"/>
      <c r="J15" s="25"/>
      <c r="K15" s="25"/>
      <c r="L15" s="22"/>
    </row>
    <row r="16" s="6" customFormat="1" ht="50" customHeight="1" spans="1:12">
      <c r="A16" s="17"/>
      <c r="B16" s="19" t="s">
        <v>43</v>
      </c>
      <c r="C16" s="20"/>
      <c r="D16" s="21"/>
      <c r="E16" s="28" t="s">
        <v>31</v>
      </c>
      <c r="F16" s="18"/>
      <c r="G16" s="18"/>
      <c r="H16" s="18"/>
      <c r="I16" s="18"/>
      <c r="J16" s="18"/>
      <c r="K16" s="18"/>
      <c r="L16" s="17"/>
    </row>
    <row r="17" s="6" customFormat="1" ht="54" customHeight="1" spans="1:12">
      <c r="A17" s="17" t="s">
        <v>44</v>
      </c>
      <c r="B17" s="19" t="s">
        <v>45</v>
      </c>
      <c r="C17" s="20"/>
      <c r="D17" s="21"/>
      <c r="E17" s="28"/>
      <c r="F17" s="18"/>
      <c r="G17" s="18"/>
      <c r="H17" s="18"/>
      <c r="I17" s="18"/>
      <c r="J17" s="18"/>
      <c r="K17" s="18"/>
      <c r="L17" s="41"/>
    </row>
    <row r="18" s="5" customFormat="1" ht="69" customHeight="1" outlineLevel="1" spans="1:12">
      <c r="A18" s="22">
        <v>1</v>
      </c>
      <c r="B18" s="23" t="s">
        <v>46</v>
      </c>
      <c r="C18" s="22" t="s">
        <v>17</v>
      </c>
      <c r="D18" s="22" t="s">
        <v>47</v>
      </c>
      <c r="E18" s="26" t="s">
        <v>19</v>
      </c>
      <c r="F18" s="30">
        <f>+((0.00617*12*12*2*10*1293.87/1000)+(0.00617*8*8*2.1*2*1293.87/0.2/1000))*1.3</f>
        <v>43.83722648448</v>
      </c>
      <c r="G18" s="25"/>
      <c r="H18" s="25" t="s">
        <v>20</v>
      </c>
      <c r="I18" s="25"/>
      <c r="J18" s="25"/>
      <c r="K18" s="25"/>
      <c r="L18" s="42" t="s">
        <v>48</v>
      </c>
    </row>
    <row r="19" s="5" customFormat="1" ht="57" customHeight="1" outlineLevel="1" spans="1:12">
      <c r="A19" s="22">
        <v>2</v>
      </c>
      <c r="B19" s="23" t="s">
        <v>49</v>
      </c>
      <c r="C19" s="22" t="s">
        <v>17</v>
      </c>
      <c r="D19" s="22" t="s">
        <v>47</v>
      </c>
      <c r="E19" s="26" t="s">
        <v>19</v>
      </c>
      <c r="F19" s="25">
        <f>3.823*3</f>
        <v>11.469</v>
      </c>
      <c r="G19" s="25"/>
      <c r="H19" s="25" t="s">
        <v>20</v>
      </c>
      <c r="I19" s="25"/>
      <c r="J19" s="25"/>
      <c r="K19" s="25"/>
      <c r="L19" s="42"/>
    </row>
    <row r="20" s="6" customFormat="1" ht="50" customHeight="1" spans="1:12">
      <c r="A20" s="17"/>
      <c r="B20" s="19" t="s">
        <v>50</v>
      </c>
      <c r="C20" s="20"/>
      <c r="D20" s="21"/>
      <c r="E20" s="28" t="s">
        <v>31</v>
      </c>
      <c r="F20" s="18"/>
      <c r="G20" s="18"/>
      <c r="H20" s="18"/>
      <c r="I20" s="18"/>
      <c r="J20" s="18"/>
      <c r="K20" s="18"/>
      <c r="L20" s="43"/>
    </row>
    <row r="21" s="6" customFormat="1" ht="50" customHeight="1" spans="1:12">
      <c r="A21" s="17" t="s">
        <v>51</v>
      </c>
      <c r="B21" s="19" t="s">
        <v>52</v>
      </c>
      <c r="C21" s="20"/>
      <c r="D21" s="21"/>
      <c r="E21" s="28"/>
      <c r="F21" s="18"/>
      <c r="G21" s="18"/>
      <c r="H21" s="18"/>
      <c r="I21" s="18"/>
      <c r="J21" s="18"/>
      <c r="K21" s="18"/>
      <c r="L21" s="43"/>
    </row>
    <row r="22" s="5" customFormat="1" ht="69" customHeight="1" outlineLevel="1" spans="1:12">
      <c r="A22" s="22">
        <v>1</v>
      </c>
      <c r="B22" s="22" t="s">
        <v>53</v>
      </c>
      <c r="C22" s="22" t="s">
        <v>17</v>
      </c>
      <c r="D22" s="22" t="s">
        <v>39</v>
      </c>
      <c r="E22" s="26" t="s">
        <v>37</v>
      </c>
      <c r="F22" s="25">
        <v>56194.14</v>
      </c>
      <c r="G22" s="25"/>
      <c r="H22" s="25" t="s">
        <v>20</v>
      </c>
      <c r="I22" s="25"/>
      <c r="J22" s="25"/>
      <c r="K22" s="25"/>
      <c r="L22" s="44" t="s">
        <v>54</v>
      </c>
    </row>
    <row r="23" s="6" customFormat="1" ht="50" customHeight="1" spans="1:12">
      <c r="A23" s="17"/>
      <c r="B23" s="19" t="s">
        <v>55</v>
      </c>
      <c r="C23" s="20"/>
      <c r="D23" s="21"/>
      <c r="E23" s="28" t="s">
        <v>31</v>
      </c>
      <c r="F23" s="18"/>
      <c r="G23" s="18"/>
      <c r="H23" s="18"/>
      <c r="I23" s="18"/>
      <c r="J23" s="18"/>
      <c r="K23" s="18"/>
      <c r="L23" s="43"/>
    </row>
    <row r="24" s="7" customFormat="1" ht="41" customHeight="1" spans="1:12">
      <c r="A24" s="17" t="s">
        <v>56</v>
      </c>
      <c r="B24" s="31" t="s">
        <v>57</v>
      </c>
      <c r="C24" s="32"/>
      <c r="D24" s="33"/>
      <c r="E24" s="33" t="s">
        <v>31</v>
      </c>
      <c r="F24" s="34"/>
      <c r="G24" s="34"/>
      <c r="H24" s="34"/>
      <c r="I24" s="34"/>
      <c r="J24" s="45"/>
      <c r="K24" s="45"/>
      <c r="L24" s="46"/>
    </row>
    <row r="25" s="3" customFormat="1" ht="41" customHeight="1" spans="1:12">
      <c r="A25" s="35" t="s">
        <v>58</v>
      </c>
      <c r="B25" s="36" t="s">
        <v>59</v>
      </c>
      <c r="C25" s="37"/>
      <c r="D25" s="38"/>
      <c r="E25" s="33" t="s">
        <v>31</v>
      </c>
      <c r="F25" s="38"/>
      <c r="G25" s="38"/>
      <c r="H25" s="38"/>
      <c r="I25" s="38"/>
      <c r="J25" s="38"/>
      <c r="K25" s="38"/>
      <c r="L25" s="38"/>
    </row>
    <row r="26" s="3" customFormat="1" ht="41" customHeight="1" spans="1:12">
      <c r="A26" s="35" t="s">
        <v>60</v>
      </c>
      <c r="B26" s="36" t="s">
        <v>61</v>
      </c>
      <c r="C26" s="37"/>
      <c r="D26" s="38"/>
      <c r="E26" s="33" t="s">
        <v>31</v>
      </c>
      <c r="F26" s="38"/>
      <c r="G26" s="38"/>
      <c r="H26" s="38"/>
      <c r="I26" s="38"/>
      <c r="J26" s="38"/>
      <c r="K26" s="38"/>
      <c r="L26" s="38"/>
    </row>
    <row r="27" ht="192" customHeight="1" spans="1:12">
      <c r="A27" s="39" t="s">
        <v>62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</sheetData>
  <mergeCells count="15">
    <mergeCell ref="A1:L1"/>
    <mergeCell ref="A2:E2"/>
    <mergeCell ref="F2:J2"/>
    <mergeCell ref="B4:D4"/>
    <mergeCell ref="B8:D8"/>
    <mergeCell ref="B9:D9"/>
    <mergeCell ref="B16:D16"/>
    <mergeCell ref="B17:D17"/>
    <mergeCell ref="B20:D20"/>
    <mergeCell ref="B21:D21"/>
    <mergeCell ref="B23:D23"/>
    <mergeCell ref="B24:C24"/>
    <mergeCell ref="B25:C25"/>
    <mergeCell ref="B26:C26"/>
    <mergeCell ref="A27:L27"/>
  </mergeCells>
  <printOptions horizontalCentered="1"/>
  <pageMargins left="0.314583333333333" right="0.314583333333333" top="0.393055555555556" bottom="0.590277777777778" header="0.196527777777778" footer="0.393055555555556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苏灶梅</cp:lastModifiedBy>
  <dcterms:created xsi:type="dcterms:W3CDTF">2021-06-17T13:48:00Z</dcterms:created>
  <dcterms:modified xsi:type="dcterms:W3CDTF">2025-08-05T01:29:57Z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F0A52E5D53C04B8CA026BE60563BAA59_13</vt:lpwstr>
  </property>
  <property fmtid="{D5CDD505-2E9C-101B-9397-08002B2CF9AE}" pid="3" name="KSOProductBuildVer">
    <vt:lpwstr>2052-12.1.0.21915</vt:lpwstr>
  </property>
</Properties>
</file>